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ttps://stemancz-my.sharepoint.com/personal/steman_stemancz_onmicrosoft_com/Documents/Projekty/PD 2020/AMUNPRO/Nem.Havířov PŘI 200705/EL/"/>
    </mc:Choice>
  </mc:AlternateContent>
  <xr:revisionPtr revIDLastSave="2457" documentId="11_AA5111978725A11E73C91117A252E147B9E72DA9" xr6:coauthVersionLast="45" xr6:coauthVersionMax="45" xr10:uidLastSave="{B19E155D-6D6B-4100-91C9-ECBE7B9B53A1}"/>
  <bookViews>
    <workbookView xWindow="4725" yWindow="135" windowWidth="22710" windowHeight="15480" activeTab="6" xr2:uid="{00000000-000D-0000-FFFF-FFFF00000000}"/>
  </bookViews>
  <sheets>
    <sheet name="Krycí list" sheetId="1" r:id="rId1"/>
    <sheet name="Rek.ELE" sheetId="2" r:id="rId2"/>
    <sheet name="Pol.ELE" sheetId="3" r:id="rId3"/>
    <sheet name="Rek.RH" sheetId="9" r:id="rId4"/>
    <sheet name="Pol.RH" sheetId="10" r:id="rId5"/>
    <sheet name="Rek.SLP" sheetId="11" r:id="rId6"/>
    <sheet name="Pol.SLP" sheetId="12" r:id="rId7"/>
  </sheets>
  <definedNames>
    <definedName name="_BKP4">Pol.ELE!#REF!</definedName>
    <definedName name="_BPK1" localSheetId="4">Pol.RH!#REF!</definedName>
    <definedName name="_BPK1" localSheetId="3">Pol.ELE!#REF!</definedName>
    <definedName name="_BPK1">Pol.ELE!#REF!</definedName>
    <definedName name="_BPK2" localSheetId="4">Pol.RH!#REF!</definedName>
    <definedName name="_BPK2" localSheetId="3">Pol.ELE!#REF!</definedName>
    <definedName name="_BPK2">Pol.ELE!#REF!</definedName>
    <definedName name="_BPK3" localSheetId="4">Pol.RH!#REF!</definedName>
    <definedName name="_BPK3" localSheetId="3">Pol.ELE!#REF!</definedName>
    <definedName name="_BPK3">Pol.ELE!#REF!</definedName>
    <definedName name="a" localSheetId="4">Pol.ELE!#REF!</definedName>
    <definedName name="a">Pol.ELE!#REF!</definedName>
    <definedName name="cisloobjektu">'Krycí list'!#REF!</definedName>
    <definedName name="cislostavby">'Krycí list'!#REF!</definedName>
    <definedName name="Datum" localSheetId="4">'Krycí list'!#REF!</definedName>
    <definedName name="Datum" localSheetId="3">'Krycí list'!#REF!</definedName>
    <definedName name="Datum">'Krycí list'!#REF!</definedName>
    <definedName name="Dil" localSheetId="3">'Rek.RH'!$B$7</definedName>
    <definedName name="Dil">'Rek.ELE'!$B$7</definedName>
    <definedName name="Dodavka" localSheetId="3">'Rek.RH'!$H$12</definedName>
    <definedName name="Dodavka">'Rek.ELE'!$H$12</definedName>
    <definedName name="Dodavka0" localSheetId="4">Pol.RH!#REF!</definedName>
    <definedName name="Dodavka0" localSheetId="3">Pol.ELE!#REF!</definedName>
    <definedName name="Dodavka0">Pol.ELE!#REF!</definedName>
    <definedName name="e" localSheetId="4">'Rek.ELE'!#REF!</definedName>
    <definedName name="e">'Rek.ELE'!#REF!</definedName>
    <definedName name="HSV" localSheetId="3">'Rek.RH'!$F$12</definedName>
    <definedName name="HSV">'Rek.ELE'!$F$12</definedName>
    <definedName name="HSV0" localSheetId="4">Pol.RH!#REF!</definedName>
    <definedName name="HSV0" localSheetId="3">Pol.ELE!#REF!</definedName>
    <definedName name="HSV0">Pol.ELE!#REF!</definedName>
    <definedName name="HZS" localSheetId="3">'Rek.RH'!$J$12</definedName>
    <definedName name="HZS">'Rek.ELE'!$J$12</definedName>
    <definedName name="HZS0" localSheetId="4">Pol.RH!#REF!</definedName>
    <definedName name="HZS0" localSheetId="3">Pol.ELE!#REF!</definedName>
    <definedName name="HZS0">Pol.ELE!#REF!</definedName>
    <definedName name="JKSO">'Krycí list'!#REF!</definedName>
    <definedName name="MJ">'Krycí list'!#REF!</definedName>
    <definedName name="Mont" localSheetId="3">'Rek.RH'!$I$12</definedName>
    <definedName name="Mont">'Rek.ELE'!$I$12</definedName>
    <definedName name="Montaz0" localSheetId="4">Pol.RH!#REF!</definedName>
    <definedName name="Montaz0" localSheetId="3">Pol.ELE!#REF!</definedName>
    <definedName name="Montaz0">Pol.ELE!#REF!</definedName>
    <definedName name="NazevDilu" localSheetId="3">'Rek.RH'!$C$7</definedName>
    <definedName name="NazevDilu">'Rek.ELE'!$C$7</definedName>
    <definedName name="nazevobjektu">'Krycí list'!#REF!</definedName>
    <definedName name="nazevstavby">'Krycí list'!#REF!</definedName>
    <definedName name="Objednatel">'Krycí list'!$D$6</definedName>
    <definedName name="_xlnm.Print_Area" localSheetId="0">'Krycí list'!$B$2:$H$31</definedName>
    <definedName name="_xlnm.Print_Area" localSheetId="2">Pol.ELE!$B$2:$J$53</definedName>
    <definedName name="_xlnm.Print_Area" localSheetId="4">Pol.RH!$B$2:$J$34</definedName>
    <definedName name="_xlnm.Print_Area" localSheetId="6">Pol.SLP!$B$2:$J$25</definedName>
    <definedName name="_xlnm.Print_Area" localSheetId="1">'Rek.ELE'!$B$2:$J$36</definedName>
    <definedName name="_xlnm.Print_Area" localSheetId="3">'Rek.RH'!$B$2:$J$36</definedName>
    <definedName name="_xlnm.Print_Area" localSheetId="5">'Rek.SLP'!$B$2:$J$36</definedName>
    <definedName name="PocetMJ">'Krycí list'!$H$5</definedName>
    <definedName name="Poznamka">'Krycí list'!#REF!</definedName>
    <definedName name="Print_Area" localSheetId="0">'Krycí list'!$B$2:$H$31</definedName>
    <definedName name="Print_Area" localSheetId="2">Pol.ELE!$B$2:$H$53</definedName>
    <definedName name="Print_Area" localSheetId="4">Pol.RH!$B$2:$H$34</definedName>
    <definedName name="Print_Area" localSheetId="6">Pol.SLP!$B$2:$H$25</definedName>
    <definedName name="Print_Area" localSheetId="1">'Rek.ELE'!$B$2:$J$25</definedName>
    <definedName name="Print_Area" localSheetId="3">'Rek.RH'!$B$2:$J$25</definedName>
    <definedName name="Print_Area" localSheetId="5">'Rek.SLP'!$B$2:$J$25</definedName>
    <definedName name="Print_Titles" localSheetId="2">Pol.ELE!$2:$5</definedName>
    <definedName name="Print_Titles" localSheetId="4">Pol.RH!$2:$5</definedName>
    <definedName name="Print_Titles" localSheetId="6">Pol.SLP!$2:$5</definedName>
    <definedName name="Print_Titles" localSheetId="1">'Rek.ELE'!$2:$7</definedName>
    <definedName name="Print_Titles" localSheetId="3">'Rek.RH'!$2:$7</definedName>
    <definedName name="Print_Titles" localSheetId="5">'Rek.SLP'!$2:$7</definedName>
    <definedName name="Projektant">'Krycí list'!$D$5</definedName>
    <definedName name="PSV" localSheetId="3">'Rek.RH'!$G$12</definedName>
    <definedName name="PSV">'Rek.ELE'!$G$12</definedName>
    <definedName name="PSV0" localSheetId="4">Pol.RH!#REF!</definedName>
    <definedName name="PSV0" localSheetId="3">Pol.ELE!#REF!</definedName>
    <definedName name="PSV0">Pol.ELE!#REF!</definedName>
    <definedName name="s" localSheetId="4">Pol.ELE!#REF!</definedName>
    <definedName name="s">Pol.ELE!#REF!</definedName>
    <definedName name="SazbaDPH1">'Krycí list'!$D$25</definedName>
    <definedName name="SazbaDPH2">'Krycí list'!$D$27</definedName>
    <definedName name="SloupecCC" localSheetId="4">Pol.RH!$H$5</definedName>
    <definedName name="SloupecCC">Pol.ELE!$H$5</definedName>
    <definedName name="SloupecCisloPol" localSheetId="4">Pol.RH!$C$5</definedName>
    <definedName name="SloupecCisloPol">Pol.ELE!$C$5</definedName>
    <definedName name="SloupecJC" localSheetId="4">Pol.RH!$G$5</definedName>
    <definedName name="SloupecJC">Pol.ELE!$G$5</definedName>
    <definedName name="SloupecMJ" localSheetId="4">Pol.RH!$E$5</definedName>
    <definedName name="SloupecMJ">Pol.ELE!$E$5</definedName>
    <definedName name="SloupecMnozstvi" localSheetId="4">Pol.RH!$F$5</definedName>
    <definedName name="SloupecMnozstvi">Pol.ELE!$F$5</definedName>
    <definedName name="SloupecNazPol" localSheetId="4">Pol.RH!$D$5</definedName>
    <definedName name="SloupecNazPol">Pol.ELE!$D$5</definedName>
    <definedName name="SloupecPC" localSheetId="4">Pol.RH!$B$5</definedName>
    <definedName name="SloupecPC">Pol.ELE!$B$5</definedName>
    <definedName name="solver_lin" localSheetId="2" hidden="1">0</definedName>
    <definedName name="solver_lin" localSheetId="4" hidden="1">0</definedName>
    <definedName name="solver_lin" localSheetId="6" hidden="1">0</definedName>
    <definedName name="solver_num" localSheetId="2" hidden="1">0</definedName>
    <definedName name="solver_num" localSheetId="4" hidden="1">0</definedName>
    <definedName name="solver_num" localSheetId="6" hidden="1">0</definedName>
    <definedName name="solver_opt" localSheetId="2" hidden="1">Pol.ELE!#REF!</definedName>
    <definedName name="solver_opt" localSheetId="4" hidden="1">Pol.RH!#REF!</definedName>
    <definedName name="solver_opt" localSheetId="6" hidden="1">Pol.SLP!#REF!</definedName>
    <definedName name="solver_typ" localSheetId="2" hidden="1">1</definedName>
    <definedName name="solver_typ" localSheetId="4" hidden="1">1</definedName>
    <definedName name="solver_typ" localSheetId="6" hidden="1">1</definedName>
    <definedName name="solver_val" localSheetId="2" hidden="1">0</definedName>
    <definedName name="solver_val" localSheetId="4" hidden="1">0</definedName>
    <definedName name="solver_val" localSheetId="6" hidden="1">0</definedName>
    <definedName name="Typ" localSheetId="4">Pol.RH!#REF!</definedName>
    <definedName name="Typ" localSheetId="3">Pol.ELE!#REF!</definedName>
    <definedName name="Typ">Pol.ELE!#REF!</definedName>
    <definedName name="VRN" localSheetId="3">'Rek.RH'!$I$25</definedName>
    <definedName name="VRN">'Rek.ELE'!$I$25</definedName>
    <definedName name="VRNKc" localSheetId="4">'Rek.ELE'!#REF!</definedName>
    <definedName name="VRNKc" localSheetId="3">'Rek.RH'!#REF!</definedName>
    <definedName name="VRNKc">'Rek.ELE'!#REF!</definedName>
    <definedName name="VRNnazev" localSheetId="4">'Rek.ELE'!#REF!</definedName>
    <definedName name="VRNnazev" localSheetId="3">'Rek.RH'!#REF!</definedName>
    <definedName name="VRNnazev">'Rek.ELE'!#REF!</definedName>
    <definedName name="VRNproc" localSheetId="4">'Rek.ELE'!#REF!</definedName>
    <definedName name="VRNproc" localSheetId="3">'Rek.RH'!#REF!</definedName>
    <definedName name="VRNproc">'Rek.ELE'!#REF!</definedName>
    <definedName name="VRNzakl" localSheetId="4">'Rek.ELE'!#REF!</definedName>
    <definedName name="VRNzakl" localSheetId="3">'Rek.RH'!#REF!</definedName>
    <definedName name="VRNzakl">'Rek.ELE'!#REF!</definedName>
    <definedName name="w" localSheetId="4">'Rek.ELE'!#REF!</definedName>
    <definedName name="w">'Rek.ELE'!#REF!</definedName>
    <definedName name="x" localSheetId="4">Pol.ELE!#REF!</definedName>
    <definedName name="x">Pol.ELE!#REF!</definedName>
    <definedName name="Zakazka">'Krycí list'!$H$7</definedName>
    <definedName name="Zaklad22">'Krycí list'!$G$27</definedName>
    <definedName name="Zaklad5">'Krycí list'!$G$25</definedName>
    <definedName name="Zhotovitel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8" i="3" l="1"/>
  <c r="H35" i="3"/>
  <c r="H17" i="3"/>
  <c r="H16" i="3"/>
  <c r="H15" i="3"/>
  <c r="H16" i="10" l="1"/>
  <c r="H15" i="10"/>
  <c r="H14" i="10"/>
  <c r="H13" i="12" l="1"/>
  <c r="H14" i="12"/>
  <c r="H15" i="12"/>
  <c r="H16" i="12"/>
  <c r="H9" i="12"/>
  <c r="H8" i="12"/>
  <c r="H7" i="12"/>
  <c r="H25" i="10"/>
  <c r="H24" i="10"/>
  <c r="H23" i="10"/>
  <c r="H22" i="10"/>
  <c r="H21" i="10"/>
  <c r="H26" i="10" l="1"/>
  <c r="H17" i="12"/>
  <c r="H10" i="12"/>
  <c r="H42" i="3" l="1"/>
  <c r="H41" i="3"/>
  <c r="H40" i="3"/>
  <c r="H39" i="3"/>
  <c r="H37" i="3"/>
  <c r="H36" i="3"/>
  <c r="H34" i="3"/>
  <c r="H33" i="3"/>
  <c r="H32" i="3"/>
  <c r="H31" i="3"/>
  <c r="H30" i="3"/>
  <c r="H29" i="3"/>
  <c r="H22" i="3" l="1"/>
  <c r="H21" i="3"/>
  <c r="H20" i="3"/>
  <c r="H19" i="3"/>
  <c r="H18" i="3"/>
  <c r="H9" i="3" l="1"/>
  <c r="H12" i="3" l="1"/>
  <c r="H11" i="3"/>
  <c r="H10" i="3"/>
  <c r="H8" i="3"/>
  <c r="H7" i="3"/>
  <c r="H14" i="3"/>
  <c r="H13" i="3"/>
  <c r="H17" i="10" l="1"/>
  <c r="H13" i="10"/>
  <c r="H12" i="10"/>
  <c r="H8" i="10"/>
  <c r="H10" i="10" l="1"/>
  <c r="H11" i="10" l="1"/>
  <c r="H43" i="3" l="1"/>
  <c r="H44" i="3"/>
  <c r="H45" i="3" l="1"/>
  <c r="H9" i="10" l="1"/>
  <c r="H7" i="10"/>
  <c r="H18" i="10" l="1"/>
  <c r="H24" i="3"/>
  <c r="H23" i="3"/>
  <c r="H25" i="3"/>
  <c r="H26" i="3" l="1"/>
  <c r="D25" i="12" l="1"/>
  <c r="H24" i="12"/>
  <c r="H25" i="12" s="1"/>
  <c r="F11" i="11" s="1"/>
  <c r="D21" i="12"/>
  <c r="B10" i="11" s="1"/>
  <c r="H20" i="12"/>
  <c r="D17" i="12"/>
  <c r="D10" i="12"/>
  <c r="J12" i="11"/>
  <c r="I12" i="11"/>
  <c r="H12" i="11"/>
  <c r="G12" i="11"/>
  <c r="B11" i="11"/>
  <c r="B9" i="11"/>
  <c r="B8" i="11"/>
  <c r="H21" i="12" l="1"/>
  <c r="F10" i="11" s="1"/>
  <c r="F8" i="11"/>
  <c r="F9" i="11"/>
  <c r="H18" i="11" l="1"/>
  <c r="J18" i="11" s="1"/>
  <c r="H19" i="11"/>
  <c r="J19" i="11" s="1"/>
  <c r="F12" i="11"/>
  <c r="H21" i="11" s="1"/>
  <c r="J21" i="11" s="1"/>
  <c r="H27" i="12"/>
  <c r="H24" i="11" l="1"/>
  <c r="J24" i="11" s="1"/>
  <c r="H20" i="11"/>
  <c r="J20" i="11" s="1"/>
  <c r="H22" i="11"/>
  <c r="J22" i="11" s="1"/>
  <c r="H17" i="11"/>
  <c r="J17" i="11" s="1"/>
  <c r="H23" i="11"/>
  <c r="J23" i="11" s="1"/>
  <c r="I25" i="11" l="1"/>
  <c r="H48" i="3" l="1"/>
  <c r="H49" i="3" s="1"/>
  <c r="D18" i="10" l="1"/>
  <c r="B8" i="9" s="1"/>
  <c r="D34" i="10"/>
  <c r="B11" i="9" s="1"/>
  <c r="H33" i="10"/>
  <c r="H34" i="10" s="1"/>
  <c r="D30" i="10"/>
  <c r="B10" i="9" s="1"/>
  <c r="H29" i="10"/>
  <c r="H30" i="10" s="1"/>
  <c r="D26" i="10"/>
  <c r="B9" i="9" s="1"/>
  <c r="J12" i="9"/>
  <c r="I12" i="9"/>
  <c r="H12" i="9"/>
  <c r="G12" i="9"/>
  <c r="F10" i="9" l="1"/>
  <c r="F11" i="9"/>
  <c r="F8" i="9" l="1"/>
  <c r="H19" i="9" l="1"/>
  <c r="J19" i="9" s="1"/>
  <c r="B9" i="2" l="1"/>
  <c r="B8" i="2"/>
  <c r="H52" i="3" l="1"/>
  <c r="H53" i="3" s="1"/>
  <c r="D26" i="3"/>
  <c r="D49" i="3"/>
  <c r="D53" i="3"/>
  <c r="E17" i="1"/>
  <c r="E16" i="1"/>
  <c r="E15" i="1"/>
  <c r="E14" i="1"/>
  <c r="E13" i="1"/>
  <c r="E12" i="1"/>
  <c r="E11" i="1"/>
  <c r="H6" i="1"/>
  <c r="I12" i="2"/>
  <c r="J12" i="2"/>
  <c r="G12" i="2"/>
  <c r="H12" i="2"/>
  <c r="D45" i="3"/>
  <c r="B11" i="2"/>
  <c r="B10" i="2" l="1"/>
  <c r="F11" i="2"/>
  <c r="D16" i="1" s="1"/>
  <c r="F10" i="2"/>
  <c r="D17" i="1" s="1"/>
  <c r="F9" i="2" l="1"/>
  <c r="F8" i="2"/>
  <c r="D11" i="1" s="1"/>
  <c r="H55" i="3"/>
  <c r="H19" i="2" l="1"/>
  <c r="J19" i="2" s="1"/>
  <c r="H13" i="1" s="1"/>
  <c r="H18" i="2"/>
  <c r="J18" i="2" s="1"/>
  <c r="F12" i="2"/>
  <c r="H23" i="2" s="1"/>
  <c r="J23" i="2" s="1"/>
  <c r="H24" i="2" l="1"/>
  <c r="J24" i="2" s="1"/>
  <c r="H22" i="2"/>
  <c r="J22" i="2" s="1"/>
  <c r="H21" i="2"/>
  <c r="J21" i="2" s="1"/>
  <c r="H20" i="2"/>
  <c r="J20" i="2" s="1"/>
  <c r="H17" i="2"/>
  <c r="J17" i="2" s="1"/>
  <c r="I25" i="2" l="1"/>
  <c r="F9" i="9" l="1"/>
  <c r="D12" i="1" s="1"/>
  <c r="H36" i="10"/>
  <c r="F12" i="9" l="1"/>
  <c r="H23" i="9" s="1"/>
  <c r="J23" i="9" s="1"/>
  <c r="H17" i="1" s="1"/>
  <c r="H18" i="9"/>
  <c r="J18" i="9" s="1"/>
  <c r="H12" i="1" s="1"/>
  <c r="D15" i="1"/>
  <c r="D18" i="1" s="1"/>
  <c r="H22" i="9" l="1"/>
  <c r="J22" i="9" s="1"/>
  <c r="H16" i="1" s="1"/>
  <c r="H24" i="9"/>
  <c r="J24" i="9" s="1"/>
  <c r="H18" i="1" s="1"/>
  <c r="H17" i="9"/>
  <c r="J17" i="9" s="1"/>
  <c r="H11" i="1" s="1"/>
  <c r="H20" i="9"/>
  <c r="J20" i="9" s="1"/>
  <c r="H14" i="1" s="1"/>
  <c r="H21" i="9"/>
  <c r="J21" i="9" s="1"/>
  <c r="H15" i="1" s="1"/>
  <c r="H19" i="1" l="1"/>
  <c r="D19" i="1" s="1"/>
  <c r="I25" i="9"/>
  <c r="G28" i="1" l="1"/>
  <c r="G25" i="1"/>
  <c r="G26" i="1" s="1"/>
  <c r="G29" i="1" l="1"/>
</calcChain>
</file>

<file path=xl/sharedStrings.xml><?xml version="1.0" encoding="utf-8"?>
<sst xmlns="http://schemas.openxmlformats.org/spreadsheetml/2006/main" count="578" uniqueCount="219">
  <si>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</si>
  <si>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</si>
  <si>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</si>
  <si>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</si>
  <si>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</si>
  <si>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</si>
  <si>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</si>
  <si>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</si>
  <si>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</si>
  <si>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</si>
  <si>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</si>
  <si>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</si>
  <si>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</si>
  <si>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Zhotovitel :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</si>
  <si>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</si>
  <si>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</si>
  <si>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</si>
  <si>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</si>
  <si>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</si>
  <si>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</si>
  <si>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</si>
  <si>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</si>
  <si>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</si>
  <si>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</si>
  <si>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</si>
  <si>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</si>
  <si>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</si>
  <si>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</si>
  <si>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</si>
  <si>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</si>
  <si>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</si>
  <si>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</si>
  <si>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</si>
  <si>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</si>
  <si>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</si>
  <si>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</si>
  <si>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</si>
  <si>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</si>
  <si>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</si>
  <si>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</si>
  <si>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</si>
  <si>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</si>
  <si>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</si>
  <si>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</si>
  <si>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</si>
  <si>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</si>
  <si>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</si>
  <si>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</si>
  <si>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</si>
  <si>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</si>
  <si>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</si>
  <si>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</si>
  <si>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</si>
  <si>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</si>
  <si>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</si>
  <si>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celkem (Kč)</t>
  </si>
  <si>
    <t>Díl:</t>
  </si>
  <si>
    <t>Celkem za</t>
  </si>
  <si>
    <t>Ztížené výrobní podmínky</t>
  </si>
  <si>
    <t>Mimostaveništní doprava</t>
  </si>
  <si>
    <t>Zařízení staveniště</t>
  </si>
  <si>
    <t>Provoz investora</t>
  </si>
  <si>
    <t>Kompletační činnost (IČD)</t>
  </si>
  <si>
    <t>Rezerva rozpočtu</t>
  </si>
  <si>
    <t>ks</t>
  </si>
  <si>
    <t>m</t>
  </si>
  <si>
    <t>Elektromontáže</t>
  </si>
  <si>
    <t>Výchozí revize</t>
  </si>
  <si>
    <t>hod</t>
  </si>
  <si>
    <t>Přidružené prac.výkony</t>
  </si>
  <si>
    <t>Drobný materiál</t>
  </si>
  <si>
    <t>Práce v HZS</t>
  </si>
  <si>
    <t>KRYCÍ LIST</t>
  </si>
  <si>
    <t>ZRN</t>
  </si>
  <si>
    <t>Zpracovatel rozpočtu:</t>
  </si>
  <si>
    <t>Ukončení vodičů  do   2.5 mm2</t>
  </si>
  <si>
    <t>Vypínač č.1</t>
  </si>
  <si>
    <t>Ing. Martin Štefek</t>
  </si>
  <si>
    <t>Spínač jednopólový - řazení 1</t>
  </si>
  <si>
    <t>CYKY-CYKYm 750V do 3*1,5 pevně uložený</t>
  </si>
  <si>
    <t>Svítidla žárovková typ  213 20 01-25+25 W, nouzové</t>
  </si>
  <si>
    <t>Svítidla zářivková typ   231 49 01-(32 702.00) 4x20 W</t>
  </si>
  <si>
    <t>Vypínač č.5</t>
  </si>
  <si>
    <t>Číslo pol.</t>
  </si>
  <si>
    <t>WAGO 222-415 krab.svorka třívodič.2,5</t>
  </si>
  <si>
    <t>VÝKAZ VÝMĚR</t>
  </si>
  <si>
    <t>ELE</t>
  </si>
  <si>
    <t>M21</t>
  </si>
  <si>
    <t>Elektromateriál</t>
  </si>
  <si>
    <t>odkaz na dokumentaci</t>
  </si>
  <si>
    <t>cenová soustava</t>
  </si>
  <si>
    <t>vlastní</t>
  </si>
  <si>
    <t>210 100001</t>
  </si>
  <si>
    <t>C801</t>
  </si>
  <si>
    <t>Vys.zdi cihl.kapsy.&lt; 100x100x50mm</t>
  </si>
  <si>
    <t>974 082 112</t>
  </si>
  <si>
    <t>Vysek.rýh stěna-omítka váp.š.&gt;30mm</t>
  </si>
  <si>
    <t>VYR</t>
  </si>
  <si>
    <t>URS 2020</t>
  </si>
  <si>
    <t>mn</t>
  </si>
  <si>
    <t>cena MJ</t>
  </si>
  <si>
    <t>210 010321</t>
  </si>
  <si>
    <t>210 110001</t>
  </si>
  <si>
    <t>210 110003</t>
  </si>
  <si>
    <t>210 810045</t>
  </si>
  <si>
    <t>210 201030</t>
  </si>
  <si>
    <t>973 031616</t>
  </si>
  <si>
    <t>ELEKTROINSTALACE</t>
  </si>
  <si>
    <t xml:space="preserve">
D 1.4 Elektroinstalace</t>
  </si>
  <si>
    <t>Kompletace rozvaděče</t>
  </si>
  <si>
    <t>Jistič s proudovým chráničem B16-003/A</t>
  </si>
  <si>
    <t>Řadová svorka CBC.2,5</t>
  </si>
  <si>
    <t>Přístojová krabice nehořlavá Ø 68 mm</t>
  </si>
  <si>
    <t>Elektroinstalační krabice nehořlavá KSK100</t>
  </si>
  <si>
    <t>Zásuvka chráněná vestavná 1*230V/16A</t>
  </si>
  <si>
    <t>Zásuvka vestavná 1*230V/16A s přepěťovou ochranou</t>
  </si>
  <si>
    <t>Kabel DATACOM UTP drát cat.6</t>
  </si>
  <si>
    <t>Krabice přístrojová bez zapojení</t>
  </si>
  <si>
    <t>Krabice odbočná s víčkem, svorkovnicí vč. Zapojení</t>
  </si>
  <si>
    <t>Domovní zásuvka polozapuštěná 16A 230V</t>
  </si>
  <si>
    <t>CYKY-CYKYm 750V do 3*2.5 pevně uložený</t>
  </si>
  <si>
    <t>210 010301</t>
  </si>
  <si>
    <t>M22</t>
  </si>
  <si>
    <t>220 300603</t>
  </si>
  <si>
    <t>Ukončení kabelů datových do 12x1 nebo 1.5</t>
  </si>
  <si>
    <t>220 330112</t>
  </si>
  <si>
    <t>Montáž a zapojení zásuvky DATA/TEL pod omítku</t>
  </si>
  <si>
    <t>220 280401</t>
  </si>
  <si>
    <t>Spínač tlačítkový - řazení 5</t>
  </si>
  <si>
    <t>210 111021</t>
  </si>
  <si>
    <t>210 810046</t>
  </si>
  <si>
    <t>210 020313</t>
  </si>
  <si>
    <t>210200043</t>
  </si>
  <si>
    <t>ROZVADĚČ</t>
  </si>
  <si>
    <t>SLABOPROUD</t>
  </si>
  <si>
    <t>SLP</t>
  </si>
  <si>
    <t>Vypínač 4-pólový, 63A</t>
  </si>
  <si>
    <t>Časové relé multifunkční 12-240VAC/DC</t>
  </si>
  <si>
    <t>210 190003</t>
  </si>
  <si>
    <t>Montáž rozvodnic do 100 kg</t>
  </si>
  <si>
    <t>210 120451</t>
  </si>
  <si>
    <t>Jistič-vypínač, vzduch. do 80A 3pól.</t>
  </si>
  <si>
    <t>210 120310</t>
  </si>
  <si>
    <t>Bleskojistky nn do  500 V</t>
  </si>
  <si>
    <t>210 1204631</t>
  </si>
  <si>
    <t>210 192573</t>
  </si>
  <si>
    <t>Svorkovnice řadová pro vodič do 10   mm2</t>
  </si>
  <si>
    <t>ZÁSUVKA 2XRJ45 CAT.6 UTP BÍLÝ</t>
  </si>
  <si>
    <t>Kabel SEKU do 7 mm</t>
  </si>
  <si>
    <t>D1.4-105</t>
  </si>
  <si>
    <t>Vypínač č.2 tlačítkový</t>
  </si>
  <si>
    <t>Spínač seriový přepínač - řazení 2</t>
  </si>
  <si>
    <t>210 110002</t>
  </si>
  <si>
    <t>Nemocnice s poliklinikou Havířov, p.o.  
Úprava vestibulu - recepce</t>
  </si>
  <si>
    <t>06/2020</t>
  </si>
  <si>
    <t>Napojení na stávající systém</t>
  </si>
  <si>
    <t>200705SLP1</t>
  </si>
  <si>
    <t>200705SLP2</t>
  </si>
  <si>
    <t>200705SLP3</t>
  </si>
  <si>
    <t>200705HZS1</t>
  </si>
  <si>
    <t>200705VYR1</t>
  </si>
  <si>
    <t>200705RR1</t>
  </si>
  <si>
    <t>200705RR2</t>
  </si>
  <si>
    <t>200705RR3</t>
  </si>
  <si>
    <t>200705RR4</t>
  </si>
  <si>
    <t>200705RR5</t>
  </si>
  <si>
    <t>200705RR6</t>
  </si>
  <si>
    <t>200705RR7</t>
  </si>
  <si>
    <t>200705RR8</t>
  </si>
  <si>
    <t>200705RR9</t>
  </si>
  <si>
    <t>200705RR10</t>
  </si>
  <si>
    <t>200705VZT6</t>
  </si>
  <si>
    <t>Rozvodnice pod omítku 4 řadá, 48/56TE - plochý rám</t>
  </si>
  <si>
    <t>Hodiny spínací Astro 1-kanálové, 16A</t>
  </si>
  <si>
    <t>Svodič přepětí COMBTEC BC TNS 275/12,5</t>
  </si>
  <si>
    <t>Jistič s proudovým chráničem C10-03/A</t>
  </si>
  <si>
    <t>Jistič B6/1</t>
  </si>
  <si>
    <t>Jistič B16/1</t>
  </si>
  <si>
    <t>200705RR11</t>
  </si>
  <si>
    <t>Jistič B20/3</t>
  </si>
  <si>
    <t>Proudová ochrana do 25A</t>
  </si>
  <si>
    <t>200705ELE1</t>
  </si>
  <si>
    <t>200705ELE2</t>
  </si>
  <si>
    <t>200705ELE3</t>
  </si>
  <si>
    <t>200705ELE4</t>
  </si>
  <si>
    <t>200705ELE5</t>
  </si>
  <si>
    <t>200705ELE6</t>
  </si>
  <si>
    <t>200705ELE7</t>
  </si>
  <si>
    <t>200705ELE8</t>
  </si>
  <si>
    <t>200705ELE9</t>
  </si>
  <si>
    <t>200705ELE10</t>
  </si>
  <si>
    <t>200705ELE11</t>
  </si>
  <si>
    <t>200705ELE12</t>
  </si>
  <si>
    <t>200705ELE13</t>
  </si>
  <si>
    <t>200705ELE14</t>
  </si>
  <si>
    <t>200705ELE15</t>
  </si>
  <si>
    <t>200705ELE16</t>
  </si>
  <si>
    <t>200705ELE17</t>
  </si>
  <si>
    <t>200705ELE18</t>
  </si>
  <si>
    <t>200705ELE19</t>
  </si>
  <si>
    <t>Lano 4 LED 33W 840 3960lm 850mA M600 UGR&lt;19 microprism</t>
  </si>
  <si>
    <t>Nouzové svítidlo LED, přisazené, 230VAC, 3h, autotest</t>
  </si>
  <si>
    <t>Nouzové svítidlo LED, vestavné, 230VAC, 3h, autotest</t>
  </si>
  <si>
    <t>Žlab MARS EKO 250/100 vč. Příslušenství</t>
  </si>
  <si>
    <t>Úpravy stávající elektroinstalace</t>
  </si>
  <si>
    <t>KOPOBOX 80_LB</t>
  </si>
  <si>
    <t>PP 80/45/6_LB</t>
  </si>
  <si>
    <t>KPP 80_LB</t>
  </si>
  <si>
    <t>D1.4.-104</t>
  </si>
  <si>
    <t>D1.4-104</t>
  </si>
  <si>
    <t>CXKH-R-J  5*4</t>
  </si>
  <si>
    <t>CXKH-R-J  3* 1.5</t>
  </si>
  <si>
    <t>CXKH-R-O  3* 1.5</t>
  </si>
  <si>
    <t>CXKH-R-J  3* 2.5</t>
  </si>
  <si>
    <t>Kabelový žlab Mars,pozink.250/100mm vč. víka a podpěrek</t>
  </si>
  <si>
    <t>210 010369</t>
  </si>
  <si>
    <t>Krabicová rozvodka typ B5-čtyřhranná, podlahová</t>
  </si>
  <si>
    <t>210 810047</t>
  </si>
  <si>
    <t>CYKY-CYKYm 750V do 5*4 pevně uložený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</si>
</sst>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Kč&quot;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b/>
      <sz val="9"/>
      <color rgb="FFC00000"/>
      <name val="Arial CE"/>
      <charset val="238"/>
    </font>
    <font>
      <sz val="9"/>
      <name val="Arial CE"/>
      <charset val="238"/>
    </font>
    <font>
      <sz val="9"/>
      <color indexed="8"/>
      <name val="Arial CE"/>
      <family val="2"/>
      <charset val="238"/>
    </font>
    <font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2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3" fontId="0" fillId="2" borderId="0" xfId="0" applyNumberFormat="1" applyFill="1" applyAlignment="1">
      <alignment vertical="center"/>
    </xf>
    <xf numFmtId="0" fontId="0" fillId="2" borderId="10" xfId="0" applyFill="1" applyBorder="1" applyAlignment="1">
      <alignment vertical="center"/>
    </xf>
    <xf numFmtId="3" fontId="0" fillId="2" borderId="5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0" xfId="0" applyFill="1" applyBorder="1" applyAlignment="1">
      <alignment horizontal="right" vertical="center"/>
    </xf>
    <xf numFmtId="164" fontId="0" fillId="2" borderId="3" xfId="0" applyNumberFormat="1" applyFill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3" fontId="9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14" fontId="0" fillId="2" borderId="0" xfId="0" applyNumberFormat="1" applyFill="1" applyBorder="1" applyAlignment="1">
      <alignment horizontal="left" vertical="center"/>
    </xf>
    <xf numFmtId="165" fontId="0" fillId="2" borderId="0" xfId="0" applyNumberFormat="1" applyFill="1" applyBorder="1" applyAlignment="1">
      <alignment vertical="center"/>
    </xf>
    <xf numFmtId="49" fontId="4" fillId="0" borderId="14" xfId="1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centerContinuous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vertical="center"/>
    </xf>
    <xf numFmtId="4" fontId="7" fillId="0" borderId="18" xfId="0" applyNumberFormat="1" applyFont="1" applyFill="1" applyBorder="1" applyAlignment="1">
      <alignment vertical="center"/>
    </xf>
    <xf numFmtId="3" fontId="7" fillId="0" borderId="19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3" fontId="7" fillId="0" borderId="6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3" fontId="7" fillId="0" borderId="14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vertical="center"/>
    </xf>
    <xf numFmtId="4" fontId="5" fillId="0" borderId="16" xfId="0" applyNumberFormat="1" applyFont="1" applyFill="1" applyBorder="1" applyAlignment="1">
      <alignment vertical="center"/>
    </xf>
    <xf numFmtId="3" fontId="5" fillId="0" borderId="17" xfId="0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23" xfId="0" applyFont="1" applyFill="1" applyBorder="1" applyAlignment="1">
      <alignment vertical="center"/>
    </xf>
    <xf numFmtId="3" fontId="7" fillId="0" borderId="13" xfId="0" applyNumberFormat="1" applyFont="1" applyFill="1" applyBorder="1" applyAlignment="1">
      <alignment horizontal="right" vertical="center"/>
    </xf>
    <xf numFmtId="164" fontId="7" fillId="0" borderId="1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0" fontId="0" fillId="0" borderId="18" xfId="0" applyFill="1" applyBorder="1" applyAlignment="1">
      <alignment vertical="center"/>
    </xf>
    <xf numFmtId="0" fontId="0" fillId="0" borderId="25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NumberFormat="1" applyFill="1" applyBorder="1" applyAlignment="1">
      <alignment vertical="center"/>
    </xf>
    <xf numFmtId="0" fontId="0" fillId="0" borderId="2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26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2" borderId="2" xfId="0" applyFill="1" applyBorder="1" applyAlignment="1">
      <alignment horizontal="left" vertical="center"/>
    </xf>
    <xf numFmtId="0" fontId="9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vertical="center"/>
    </xf>
    <xf numFmtId="10" fontId="9" fillId="0" borderId="0" xfId="1" applyNumberFormat="1" applyFont="1" applyFill="1" applyBorder="1" applyAlignment="1">
      <alignment vertical="center"/>
    </xf>
    <xf numFmtId="4" fontId="9" fillId="0" borderId="14" xfId="1" applyNumberFormat="1" applyFont="1" applyFill="1" applyBorder="1" applyAlignment="1">
      <alignment horizontal="left" vertical="center"/>
    </xf>
    <xf numFmtId="0" fontId="4" fillId="0" borderId="14" xfId="1" applyFont="1" applyFill="1" applyBorder="1" applyAlignment="1">
      <alignment horizontal="right" vertical="center"/>
    </xf>
    <xf numFmtId="0" fontId="4" fillId="0" borderId="14" xfId="1" applyFont="1" applyFill="1" applyBorder="1" applyAlignment="1">
      <alignment horizontal="left" vertical="center"/>
    </xf>
    <xf numFmtId="4" fontId="4" fillId="0" borderId="14" xfId="1" applyNumberFormat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165" fontId="1" fillId="2" borderId="5" xfId="0" applyNumberFormat="1" applyFont="1" applyFill="1" applyBorder="1" applyAlignment="1">
      <alignment vertical="center"/>
    </xf>
    <xf numFmtId="3" fontId="9" fillId="0" borderId="14" xfId="1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centerContinuous" vertical="center"/>
    </xf>
    <xf numFmtId="0" fontId="5" fillId="0" borderId="5" xfId="0" applyFon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9" fillId="0" borderId="14" xfId="1" applyFont="1" applyFill="1" applyBorder="1" applyAlignment="1">
      <alignment horizontal="right" vertical="center"/>
    </xf>
    <xf numFmtId="1" fontId="9" fillId="0" borderId="14" xfId="1" applyNumberFormat="1" applyFont="1" applyFill="1" applyBorder="1" applyAlignment="1">
      <alignment horizontal="right" vertical="center"/>
    </xf>
    <xf numFmtId="0" fontId="9" fillId="0" borderId="14" xfId="1" applyNumberFormat="1" applyFont="1" applyFill="1" applyBorder="1" applyAlignment="1">
      <alignment horizontal="right" vertical="center"/>
    </xf>
    <xf numFmtId="0" fontId="9" fillId="0" borderId="14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left" vertical="center"/>
    </xf>
    <xf numFmtId="4" fontId="9" fillId="0" borderId="0" xfId="1" applyNumberFormat="1" applyFont="1" applyFill="1" applyBorder="1" applyAlignment="1">
      <alignment horizontal="right" vertical="center"/>
    </xf>
    <xf numFmtId="4" fontId="9" fillId="0" borderId="0" xfId="1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15" xfId="1" applyFont="1" applyFill="1" applyBorder="1" applyAlignment="1">
      <alignment vertical="center"/>
    </xf>
    <xf numFmtId="0" fontId="7" fillId="0" borderId="15" xfId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3" fontId="7" fillId="2" borderId="0" xfId="0" applyNumberFormat="1" applyFont="1" applyFill="1" applyAlignment="1">
      <alignment vertical="center"/>
    </xf>
    <xf numFmtId="0" fontId="7" fillId="0" borderId="2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" fontId="7" fillId="0" borderId="6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left" vertical="center"/>
    </xf>
    <xf numFmtId="49" fontId="4" fillId="0" borderId="14" xfId="1" applyNumberFormat="1" applyFont="1" applyFill="1" applyBorder="1" applyAlignment="1">
      <alignment horizontal="left" vertical="center"/>
    </xf>
    <xf numFmtId="4" fontId="9" fillId="0" borderId="14" xfId="1" applyNumberFormat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4" fontId="9" fillId="0" borderId="14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0" fontId="9" fillId="0" borderId="14" xfId="0" applyFont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1" fontId="9" fillId="0" borderId="14" xfId="0" applyNumberFormat="1" applyFont="1" applyFill="1" applyBorder="1" applyAlignment="1">
      <alignment horizontal="right" vertical="center"/>
    </xf>
    <xf numFmtId="4" fontId="9" fillId="0" borderId="14" xfId="0" applyNumberFormat="1" applyFont="1" applyFill="1" applyBorder="1" applyAlignment="1">
      <alignment horizontal="left" vertical="center"/>
    </xf>
    <xf numFmtId="0" fontId="4" fillId="0" borderId="14" xfId="1" applyFont="1" applyFill="1" applyBorder="1" applyAlignment="1">
      <alignment horizontal="left" vertical="center" wrapText="1"/>
    </xf>
    <xf numFmtId="0" fontId="9" fillId="0" borderId="14" xfId="0" applyFont="1" applyBorder="1" applyAlignment="1">
      <alignment horizontal="right" vertical="center"/>
    </xf>
    <xf numFmtId="4" fontId="9" fillId="0" borderId="14" xfId="0" applyNumberFormat="1" applyFont="1" applyFill="1" applyBorder="1" applyAlignment="1">
      <alignment vertical="center"/>
    </xf>
    <xf numFmtId="0" fontId="5" fillId="0" borderId="15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right" vertical="center"/>
    </xf>
    <xf numFmtId="4" fontId="7" fillId="0" borderId="18" xfId="0" applyNumberFormat="1" applyFont="1" applyFill="1" applyBorder="1" applyAlignment="1">
      <alignment horizontal="right" vertical="center"/>
    </xf>
    <xf numFmtId="3" fontId="7" fillId="0" borderId="19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3" fontId="7" fillId="0" borderId="14" xfId="0" applyNumberFormat="1" applyFont="1" applyFill="1" applyBorder="1" applyAlignment="1">
      <alignment horizontal="right" vertical="center"/>
    </xf>
    <xf numFmtId="4" fontId="5" fillId="0" borderId="16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7" fillId="0" borderId="4" xfId="0" applyNumberFormat="1" applyFont="1" applyFill="1" applyBorder="1" applyAlignment="1">
      <alignment horizontal="right" vertical="center"/>
    </xf>
    <xf numFmtId="4" fontId="7" fillId="0" borderId="5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3" fontId="9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3" fontId="9" fillId="0" borderId="14" xfId="0" applyNumberFormat="1" applyFont="1" applyFill="1" applyBorder="1" applyAlignment="1">
      <alignment horizontal="right" vertical="center"/>
    </xf>
    <xf numFmtId="49" fontId="9" fillId="0" borderId="14" xfId="0" applyNumberFormat="1" applyFont="1" applyBorder="1" applyAlignment="1">
      <alignment horizontal="left" vertical="center"/>
    </xf>
    <xf numFmtId="0" fontId="0" fillId="2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0" fillId="0" borderId="35" xfId="0" applyFill="1" applyBorder="1" applyAlignment="1">
      <alignment vertical="center"/>
    </xf>
    <xf numFmtId="0" fontId="0" fillId="0" borderId="33" xfId="0" applyNumberFormat="1" applyFill="1" applyBorder="1" applyAlignment="1">
      <alignment vertical="center"/>
    </xf>
    <xf numFmtId="3" fontId="0" fillId="0" borderId="33" xfId="0" applyNumberFormat="1" applyFill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0" borderId="37" xfId="0" applyFill="1" applyBorder="1" applyAlignment="1">
      <alignment vertical="center"/>
    </xf>
    <xf numFmtId="0" fontId="0" fillId="2" borderId="34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4" fontId="0" fillId="2" borderId="41" xfId="0" applyNumberFormat="1" applyFill="1" applyBorder="1" applyAlignment="1">
      <alignment vertical="center"/>
    </xf>
    <xf numFmtId="0" fontId="0" fillId="2" borderId="42" xfId="0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0" fillId="2" borderId="33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2" borderId="45" xfId="0" applyFill="1" applyBorder="1" applyAlignment="1">
      <alignment vertical="center"/>
    </xf>
    <xf numFmtId="0" fontId="3" fillId="2" borderId="48" xfId="0" applyFont="1" applyFill="1" applyBorder="1" applyAlignment="1">
      <alignment horizontal="centerContinuous" vertical="center"/>
    </xf>
    <xf numFmtId="0" fontId="0" fillId="0" borderId="49" xfId="0" applyFill="1" applyBorder="1" applyAlignment="1">
      <alignment horizontal="centerContinuous" vertical="center"/>
    </xf>
    <xf numFmtId="0" fontId="0" fillId="0" borderId="50" xfId="0" applyFill="1" applyBorder="1" applyAlignment="1">
      <alignment horizontal="centerContinuous" vertical="center"/>
    </xf>
    <xf numFmtId="0" fontId="0" fillId="0" borderId="51" xfId="0" applyFill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0" borderId="54" xfId="0" applyFill="1" applyBorder="1" applyAlignment="1">
      <alignment vertical="center"/>
    </xf>
    <xf numFmtId="0" fontId="0" fillId="0" borderId="30" xfId="0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3" fillId="2" borderId="55" xfId="0" applyFont="1" applyFill="1" applyBorder="1" applyAlignment="1">
      <alignment horizontal="centerContinuous" vertical="center"/>
    </xf>
    <xf numFmtId="0" fontId="6" fillId="2" borderId="56" xfId="0" applyFont="1" applyFill="1" applyBorder="1" applyAlignment="1">
      <alignment horizontal="centerContinuous" vertical="center"/>
    </xf>
    <xf numFmtId="0" fontId="0" fillId="2" borderId="56" xfId="0" applyFill="1" applyBorder="1" applyAlignment="1">
      <alignment horizontal="centerContinuous" vertical="center"/>
    </xf>
    <xf numFmtId="0" fontId="0" fillId="2" borderId="57" xfId="0" applyFill="1" applyBorder="1" applyAlignment="1">
      <alignment horizontal="centerContinuous" vertical="center"/>
    </xf>
    <xf numFmtId="0" fontId="6" fillId="3" borderId="58" xfId="0" applyFont="1" applyFill="1" applyBorder="1" applyAlignment="1">
      <alignment vertical="center"/>
    </xf>
    <xf numFmtId="0" fontId="6" fillId="3" borderId="59" xfId="0" applyFont="1" applyFill="1" applyBorder="1" applyAlignment="1">
      <alignment vertical="center"/>
    </xf>
    <xf numFmtId="0" fontId="6" fillId="3" borderId="60" xfId="0" applyFont="1" applyFill="1" applyBorder="1" applyAlignment="1">
      <alignment vertical="center"/>
    </xf>
    <xf numFmtId="165" fontId="6" fillId="3" borderId="59" xfId="0" applyNumberFormat="1" applyFont="1" applyFill="1" applyBorder="1" applyAlignment="1">
      <alignment vertical="center"/>
    </xf>
    <xf numFmtId="0" fontId="6" fillId="3" borderId="47" xfId="0" applyFont="1" applyFill="1" applyBorder="1" applyAlignment="1">
      <alignment vertical="center"/>
    </xf>
    <xf numFmtId="3" fontId="0" fillId="2" borderId="10" xfId="0" applyNumberFormat="1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5" fillId="2" borderId="61" xfId="0" applyFont="1" applyFill="1" applyBorder="1" applyAlignment="1">
      <alignment horizontal="left" vertical="center"/>
    </xf>
    <xf numFmtId="0" fontId="0" fillId="2" borderId="62" xfId="0" applyFill="1" applyBorder="1" applyAlignment="1">
      <alignment horizontal="left" vertical="center"/>
    </xf>
    <xf numFmtId="0" fontId="5" fillId="2" borderId="62" xfId="0" applyFont="1" applyFill="1" applyBorder="1" applyAlignment="1">
      <alignment horizontal="centerContinuous" vertical="center"/>
    </xf>
    <xf numFmtId="0" fontId="0" fillId="2" borderId="62" xfId="0" applyFill="1" applyBorder="1" applyAlignment="1">
      <alignment horizontal="centerContinuous" vertical="center"/>
    </xf>
    <xf numFmtId="0" fontId="0" fillId="2" borderId="63" xfId="0" applyFill="1" applyBorder="1" applyAlignment="1">
      <alignment horizontal="centerContinuous" vertical="center"/>
    </xf>
    <xf numFmtId="0" fontId="7" fillId="2" borderId="5" xfId="0" applyFont="1" applyFill="1" applyBorder="1" applyAlignment="1">
      <alignment vertical="center"/>
    </xf>
    <xf numFmtId="0" fontId="0" fillId="2" borderId="53" xfId="0" applyFill="1" applyBorder="1" applyAlignment="1">
      <alignment horizontal="centerContinuous" vertical="center"/>
    </xf>
    <xf numFmtId="0" fontId="1" fillId="2" borderId="58" xfId="0" applyFont="1" applyFill="1" applyBorder="1" applyAlignment="1">
      <alignment vertical="center"/>
    </xf>
    <xf numFmtId="0" fontId="0" fillId="2" borderId="59" xfId="0" applyFill="1" applyBorder="1" applyAlignment="1">
      <alignment vertical="center"/>
    </xf>
    <xf numFmtId="4" fontId="1" fillId="2" borderId="64" xfId="0" applyNumberFormat="1" applyFont="1" applyFill="1" applyBorder="1" applyAlignment="1">
      <alignment vertical="center"/>
    </xf>
    <xf numFmtId="3" fontId="0" fillId="2" borderId="59" xfId="0" applyNumberFormat="1" applyFill="1" applyBorder="1" applyAlignment="1">
      <alignment vertical="center"/>
    </xf>
    <xf numFmtId="0" fontId="0" fillId="2" borderId="65" xfId="0" applyFill="1" applyBorder="1" applyAlignment="1">
      <alignment vertical="center"/>
    </xf>
    <xf numFmtId="4" fontId="0" fillId="2" borderId="66" xfId="0" applyNumberFormat="1" applyFont="1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49" fontId="3" fillId="0" borderId="34" xfId="0" applyNumberFormat="1" applyFont="1" applyFill="1" applyBorder="1" applyAlignment="1">
      <alignment horizontal="centerContinuous" vertical="center"/>
    </xf>
    <xf numFmtId="0" fontId="3" fillId="0" borderId="35" xfId="0" applyFont="1" applyFill="1" applyBorder="1" applyAlignment="1">
      <alignment horizontal="centerContinuous" vertical="center"/>
    </xf>
    <xf numFmtId="49" fontId="5" fillId="0" borderId="39" xfId="0" applyNumberFormat="1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vertical="center"/>
    </xf>
    <xf numFmtId="3" fontId="7" fillId="0" borderId="70" xfId="0" applyNumberFormat="1" applyFont="1" applyFill="1" applyBorder="1" applyAlignment="1">
      <alignment vertical="center"/>
    </xf>
    <xf numFmtId="0" fontId="9" fillId="0" borderId="36" xfId="0" applyFont="1" applyFill="1" applyBorder="1" applyAlignment="1">
      <alignment vertical="center"/>
    </xf>
    <xf numFmtId="3" fontId="7" fillId="0" borderId="71" xfId="0" applyNumberFormat="1" applyFont="1" applyFill="1" applyBorder="1" applyAlignment="1">
      <alignment vertical="center"/>
    </xf>
    <xf numFmtId="0" fontId="5" fillId="0" borderId="39" xfId="0" applyFont="1" applyFill="1" applyBorder="1" applyAlignment="1">
      <alignment vertical="center"/>
    </xf>
    <xf numFmtId="3" fontId="5" fillId="0" borderId="69" xfId="0" applyNumberFormat="1" applyFont="1" applyFill="1" applyBorder="1" applyAlignment="1">
      <alignment vertical="center"/>
    </xf>
    <xf numFmtId="0" fontId="3" fillId="0" borderId="34" xfId="0" applyFont="1" applyFill="1" applyBorder="1" applyAlignment="1">
      <alignment horizontal="centerContinuous" vertical="center"/>
    </xf>
    <xf numFmtId="0" fontId="7" fillId="0" borderId="43" xfId="0" applyFont="1" applyFill="1" applyBorder="1" applyAlignment="1">
      <alignment vertical="center"/>
    </xf>
    <xf numFmtId="4" fontId="7" fillId="0" borderId="38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3" fontId="9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vertical="center"/>
    </xf>
    <xf numFmtId="3" fontId="9" fillId="2" borderId="46" xfId="0" applyNumberFormat="1" applyFont="1" applyFill="1" applyBorder="1" applyAlignment="1">
      <alignment vertical="center"/>
    </xf>
    <xf numFmtId="4" fontId="9" fillId="2" borderId="46" xfId="0" applyNumberFormat="1" applyFont="1" applyFill="1" applyBorder="1" applyAlignment="1">
      <alignment vertical="center"/>
    </xf>
    <xf numFmtId="0" fontId="4" fillId="0" borderId="30" xfId="1" applyFont="1" applyFill="1" applyBorder="1" applyAlignment="1">
      <alignment horizontal="left" vertical="center"/>
    </xf>
    <xf numFmtId="0" fontId="7" fillId="0" borderId="30" xfId="1" applyFont="1" applyFill="1" applyBorder="1" applyAlignment="1">
      <alignment vertical="center"/>
    </xf>
    <xf numFmtId="0" fontId="7" fillId="0" borderId="30" xfId="1" applyFont="1" applyFill="1" applyBorder="1" applyAlignment="1">
      <alignment horizontal="right" vertical="center"/>
    </xf>
    <xf numFmtId="0" fontId="7" fillId="0" borderId="30" xfId="0" applyNumberFormat="1" applyFont="1" applyFill="1" applyBorder="1" applyAlignment="1">
      <alignment horizontal="right" vertical="center"/>
    </xf>
    <xf numFmtId="0" fontId="7" fillId="0" borderId="31" xfId="0" applyNumberFormat="1" applyFont="1" applyFill="1" applyBorder="1" applyAlignment="1">
      <alignment horizontal="right" vertical="center"/>
    </xf>
    <xf numFmtId="0" fontId="7" fillId="0" borderId="68" xfId="1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right" vertical="center"/>
    </xf>
    <xf numFmtId="49" fontId="3" fillId="0" borderId="34" xfId="0" applyNumberFormat="1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right" vertical="center"/>
    </xf>
    <xf numFmtId="49" fontId="5" fillId="0" borderId="39" xfId="0" applyNumberFormat="1" applyFont="1" applyFill="1" applyBorder="1" applyAlignment="1">
      <alignment horizontal="left" vertical="center"/>
    </xf>
    <xf numFmtId="0" fontId="5" fillId="0" borderId="69" xfId="0" applyFont="1" applyFill="1" applyBorder="1" applyAlignment="1">
      <alignment horizontal="right" vertical="center"/>
    </xf>
    <xf numFmtId="0" fontId="9" fillId="0" borderId="34" xfId="0" applyFont="1" applyFill="1" applyBorder="1" applyAlignment="1">
      <alignment horizontal="left" vertical="center"/>
    </xf>
    <xf numFmtId="3" fontId="7" fillId="0" borderId="70" xfId="0" applyNumberFormat="1" applyFont="1" applyFill="1" applyBorder="1" applyAlignment="1">
      <alignment horizontal="right" vertical="center"/>
    </xf>
    <xf numFmtId="0" fontId="9" fillId="0" borderId="36" xfId="0" applyFont="1" applyFill="1" applyBorder="1" applyAlignment="1">
      <alignment horizontal="left" vertical="center"/>
    </xf>
    <xf numFmtId="3" fontId="7" fillId="0" borderId="71" xfId="0" applyNumberFormat="1" applyFont="1" applyFill="1" applyBorder="1" applyAlignment="1">
      <alignment horizontal="right" vertical="center"/>
    </xf>
    <xf numFmtId="0" fontId="5" fillId="0" borderId="39" xfId="0" applyFont="1" applyFill="1" applyBorder="1" applyAlignment="1">
      <alignment horizontal="left" vertical="center"/>
    </xf>
    <xf numFmtId="3" fontId="5" fillId="0" borderId="69" xfId="0" applyNumberFormat="1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left" vertical="center"/>
    </xf>
    <xf numFmtId="0" fontId="5" fillId="0" borderId="44" xfId="0" applyFont="1" applyFill="1" applyBorder="1" applyAlignment="1">
      <alignment horizontal="left" vertical="center"/>
    </xf>
    <xf numFmtId="4" fontId="4" fillId="0" borderId="72" xfId="0" applyNumberFormat="1" applyFont="1" applyFill="1" applyBorder="1" applyAlignment="1">
      <alignment horizontal="right" vertical="center"/>
    </xf>
    <xf numFmtId="0" fontId="7" fillId="0" borderId="43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35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3" fontId="9" fillId="2" borderId="0" xfId="0" applyNumberFormat="1" applyFont="1" applyFill="1" applyBorder="1" applyAlignment="1">
      <alignment horizontal="right" vertical="center"/>
    </xf>
    <xf numFmtId="4" fontId="9" fillId="2" borderId="0" xfId="0" applyNumberFormat="1" applyFont="1" applyFill="1" applyBorder="1" applyAlignment="1">
      <alignment horizontal="right" vertical="center"/>
    </xf>
    <xf numFmtId="4" fontId="7" fillId="2" borderId="35" xfId="0" applyNumberFormat="1" applyFont="1" applyFill="1" applyBorder="1" applyAlignment="1">
      <alignment horizontal="right" vertical="center"/>
    </xf>
    <xf numFmtId="0" fontId="7" fillId="2" borderId="45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vertical="center"/>
    </xf>
    <xf numFmtId="0" fontId="7" fillId="2" borderId="46" xfId="0" applyFont="1" applyFill="1" applyBorder="1" applyAlignment="1">
      <alignment horizontal="right" vertical="center"/>
    </xf>
    <xf numFmtId="3" fontId="9" fillId="2" borderId="46" xfId="0" applyNumberFormat="1" applyFont="1" applyFill="1" applyBorder="1" applyAlignment="1">
      <alignment horizontal="right" vertical="center"/>
    </xf>
    <xf numFmtId="4" fontId="9" fillId="2" borderId="46" xfId="0" applyNumberFormat="1" applyFont="1" applyFill="1" applyBorder="1" applyAlignment="1">
      <alignment horizontal="right" vertical="center"/>
    </xf>
    <xf numFmtId="4" fontId="7" fillId="2" borderId="47" xfId="0" applyNumberFormat="1" applyFont="1" applyFill="1" applyBorder="1" applyAlignment="1">
      <alignment horizontal="right" vertical="center"/>
    </xf>
    <xf numFmtId="0" fontId="4" fillId="0" borderId="30" xfId="1" applyFont="1" applyFill="1" applyBorder="1" applyAlignment="1">
      <alignment vertical="center"/>
    </xf>
    <xf numFmtId="0" fontId="7" fillId="0" borderId="30" xfId="0" applyNumberFormat="1" applyFont="1" applyFill="1" applyBorder="1" applyAlignment="1">
      <alignment horizontal="left" vertical="center"/>
    </xf>
    <xf numFmtId="0" fontId="7" fillId="0" borderId="31" xfId="0" applyNumberFormat="1" applyFont="1" applyFill="1" applyBorder="1" applyAlignment="1">
      <alignment vertical="center"/>
    </xf>
    <xf numFmtId="0" fontId="5" fillId="0" borderId="15" xfId="1" applyFont="1" applyFill="1" applyBorder="1" applyAlignment="1">
      <alignment vertical="center"/>
    </xf>
    <xf numFmtId="0" fontId="7" fillId="0" borderId="15" xfId="1" applyFont="1" applyFill="1" applyBorder="1" applyAlignment="1">
      <alignment horizontal="left" vertical="center"/>
    </xf>
    <xf numFmtId="0" fontId="7" fillId="0" borderId="68" xfId="1" applyFont="1" applyFill="1" applyBorder="1" applyAlignment="1">
      <alignment horizontal="left" vertical="center"/>
    </xf>
    <xf numFmtId="0" fontId="7" fillId="0" borderId="34" xfId="0" applyFont="1" applyFill="1" applyBorder="1" applyAlignment="1">
      <alignment vertical="center"/>
    </xf>
    <xf numFmtId="0" fontId="7" fillId="0" borderId="35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5" fillId="0" borderId="44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72" xfId="0" applyNumberFormat="1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vertical="center"/>
    </xf>
    <xf numFmtId="4" fontId="7" fillId="0" borderId="5" xfId="0" applyNumberFormat="1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4" fontId="7" fillId="2" borderId="35" xfId="0" applyNumberFormat="1" applyFont="1" applyFill="1" applyBorder="1" applyAlignment="1">
      <alignment vertical="center"/>
    </xf>
    <xf numFmtId="0" fontId="7" fillId="2" borderId="45" xfId="0" applyFont="1" applyFill="1" applyBorder="1" applyAlignment="1">
      <alignment vertical="center"/>
    </xf>
    <xf numFmtId="4" fontId="7" fillId="2" borderId="47" xfId="0" applyNumberFormat="1" applyFont="1" applyFill="1" applyBorder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9" fillId="0" borderId="0" xfId="1" applyNumberFormat="1" applyFont="1" applyFill="1" applyBorder="1" applyAlignment="1">
      <alignment horizontal="left" vertical="center"/>
    </xf>
    <xf numFmtId="1" fontId="9" fillId="0" borderId="0" xfId="1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left" vertical="center"/>
    </xf>
    <xf numFmtId="0" fontId="9" fillId="0" borderId="0" xfId="1" applyFont="1" applyAlignment="1">
      <alignment vertical="center"/>
    </xf>
    <xf numFmtId="0" fontId="9" fillId="0" borderId="14" xfId="1" applyFont="1" applyBorder="1" applyAlignment="1">
      <alignment horizontal="right" vertical="center"/>
    </xf>
    <xf numFmtId="0" fontId="9" fillId="0" borderId="14" xfId="0" applyFont="1" applyBorder="1"/>
    <xf numFmtId="0" fontId="9" fillId="0" borderId="0" xfId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2" fontId="9" fillId="0" borderId="14" xfId="0" applyNumberFormat="1" applyFont="1" applyBorder="1" applyAlignment="1">
      <alignment horizontal="center" vertical="center"/>
    </xf>
    <xf numFmtId="1" fontId="0" fillId="4" borderId="14" xfId="0" applyNumberFormat="1" applyFill="1" applyBorder="1" applyAlignment="1">
      <alignment horizontal="right" vertical="center"/>
    </xf>
    <xf numFmtId="0" fontId="0" fillId="4" borderId="14" xfId="0" applyFill="1" applyBorder="1" applyAlignment="1">
      <alignment horizontal="left" vertical="center"/>
    </xf>
    <xf numFmtId="49" fontId="14" fillId="0" borderId="14" xfId="1" applyNumberFormat="1" applyFont="1" applyBorder="1" applyAlignment="1">
      <alignment horizontal="left" vertical="center"/>
    </xf>
    <xf numFmtId="0" fontId="9" fillId="0" borderId="0" xfId="1" applyNumberFormat="1" applyFont="1" applyFill="1" applyBorder="1" applyAlignment="1">
      <alignment horizontal="right" vertical="center"/>
    </xf>
    <xf numFmtId="0" fontId="9" fillId="0" borderId="0" xfId="1" applyFont="1" applyBorder="1" applyAlignment="1">
      <alignment vertical="center"/>
    </xf>
    <xf numFmtId="1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Border="1" applyAlignment="1">
      <alignment horizontal="right" vertical="center"/>
    </xf>
    <xf numFmtId="1" fontId="4" fillId="0" borderId="0" xfId="1" applyNumberFormat="1" applyFont="1" applyFill="1" applyBorder="1" applyAlignment="1">
      <alignment horizontal="right" vertical="center"/>
    </xf>
    <xf numFmtId="1" fontId="9" fillId="0" borderId="0" xfId="1" applyNumberFormat="1" applyFont="1" applyFill="1" applyBorder="1" applyAlignment="1">
      <alignment horizontal="right" vertical="center"/>
    </xf>
    <xf numFmtId="0" fontId="9" fillId="0" borderId="14" xfId="1" applyFont="1" applyBorder="1" applyAlignment="1">
      <alignment horizontal="center" vertical="center"/>
    </xf>
    <xf numFmtId="0" fontId="4" fillId="0" borderId="14" xfId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wrapText="1"/>
    </xf>
    <xf numFmtId="0" fontId="10" fillId="0" borderId="0" xfId="0" applyFont="1" applyBorder="1" applyAlignment="1">
      <alignment horizontal="right" wrapText="1"/>
    </xf>
    <xf numFmtId="0" fontId="14" fillId="0" borderId="0" xfId="1" applyFont="1" applyBorder="1" applyAlignment="1">
      <alignment horizontal="left" vertical="center"/>
    </xf>
    <xf numFmtId="0" fontId="14" fillId="0" borderId="14" xfId="1" applyFont="1" applyBorder="1" applyAlignment="1">
      <alignment horizontal="right" vertical="center"/>
    </xf>
    <xf numFmtId="0" fontId="14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horizontal="right" vertical="center"/>
    </xf>
    <xf numFmtId="0" fontId="9" fillId="0" borderId="0" xfId="1" applyFont="1" applyAlignment="1">
      <alignment horizontal="right" vertical="center"/>
    </xf>
    <xf numFmtId="4" fontId="4" fillId="0" borderId="14" xfId="1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2" fontId="9" fillId="0" borderId="14" xfId="0" applyNumberFormat="1" applyFont="1" applyBorder="1" applyAlignment="1">
      <alignment horizontal="center"/>
    </xf>
    <xf numFmtId="2" fontId="0" fillId="4" borderId="14" xfId="0" applyNumberFormat="1" applyFill="1" applyBorder="1" applyAlignment="1">
      <alignment horizontal="center" vertical="center"/>
    </xf>
    <xf numFmtId="2" fontId="9" fillId="0" borderId="14" xfId="1" applyNumberFormat="1" applyFont="1" applyFill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right" vertical="center"/>
    </xf>
    <xf numFmtId="2" fontId="4" fillId="0" borderId="14" xfId="1" applyNumberFormat="1" applyFont="1" applyFill="1" applyBorder="1" applyAlignment="1">
      <alignment horizontal="right" vertical="center"/>
    </xf>
    <xf numFmtId="2" fontId="9" fillId="0" borderId="14" xfId="1" applyNumberFormat="1" applyFont="1" applyFill="1" applyBorder="1" applyAlignment="1">
      <alignment horizontal="right" vertical="center"/>
    </xf>
    <xf numFmtId="2" fontId="9" fillId="0" borderId="14" xfId="0" applyNumberFormat="1" applyFont="1" applyBorder="1" applyAlignment="1">
      <alignment horizontal="right" vertical="center"/>
    </xf>
    <xf numFmtId="2" fontId="9" fillId="0" borderId="14" xfId="0" applyNumberFormat="1" applyFont="1" applyBorder="1"/>
    <xf numFmtId="49" fontId="9" fillId="0" borderId="14" xfId="1" applyNumberFormat="1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4" xfId="0" applyFont="1" applyBorder="1" applyAlignment="1">
      <alignment horizontal="right" vertical="center"/>
    </xf>
    <xf numFmtId="3" fontId="15" fillId="0" borderId="14" xfId="0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9" fillId="0" borderId="0" xfId="0" applyFont="1" applyAlignment="1">
      <alignment vertical="center"/>
    </xf>
    <xf numFmtId="165" fontId="9" fillId="0" borderId="0" xfId="0" applyNumberFormat="1" applyFont="1" applyAlignment="1">
      <alignment vertical="center"/>
    </xf>
    <xf numFmtId="49" fontId="0" fillId="2" borderId="0" xfId="0" applyNumberFormat="1" applyFill="1" applyBorder="1" applyAlignment="1">
      <alignment horizontal="left" vertical="center"/>
    </xf>
    <xf numFmtId="1" fontId="9" fillId="0" borderId="14" xfId="0" applyNumberFormat="1" applyFont="1" applyBorder="1" applyAlignment="1">
      <alignment horizontal="center" vertical="center"/>
    </xf>
    <xf numFmtId="1" fontId="9" fillId="0" borderId="0" xfId="1" applyNumberFormat="1" applyFont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left"/>
    </xf>
    <xf numFmtId="0" fontId="16" fillId="0" borderId="0" xfId="0" applyFont="1" applyAlignment="1">
      <alignment horizontal="left"/>
    </xf>
    <xf numFmtId="1" fontId="9" fillId="0" borderId="14" xfId="0" applyNumberFormat="1" applyFont="1" applyBorder="1" applyAlignment="1">
      <alignment vertical="center"/>
    </xf>
    <xf numFmtId="0" fontId="1" fillId="0" borderId="52" xfId="1" applyFont="1" applyFill="1" applyBorder="1" applyAlignment="1">
      <alignment vertical="center" wrapText="1"/>
    </xf>
    <xf numFmtId="0" fontId="0" fillId="0" borderId="53" xfId="0" applyFont="1" applyBorder="1" applyAlignment="1">
      <alignment vertical="center"/>
    </xf>
    <xf numFmtId="0" fontId="0" fillId="2" borderId="0" xfId="0" applyFill="1" applyAlignment="1">
      <alignment horizontal="left" vertical="center" wrapText="1"/>
    </xf>
    <xf numFmtId="0" fontId="8" fillId="2" borderId="46" xfId="0" applyFont="1" applyFill="1" applyBorder="1" applyAlignment="1">
      <alignment horizontal="left" vertical="center" wrapText="1"/>
    </xf>
    <xf numFmtId="0" fontId="8" fillId="2" borderId="4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1" fillId="0" borderId="26" xfId="1" applyFont="1" applyFill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5" fillId="0" borderId="5" xfId="0" applyNumberFormat="1" applyFont="1" applyFill="1" applyBorder="1" applyAlignment="1">
      <alignment horizontal="right" vertical="center"/>
    </xf>
    <xf numFmtId="4" fontId="5" fillId="0" borderId="37" xfId="0" applyNumberFormat="1" applyFont="1" applyFill="1" applyBorder="1" applyAlignment="1">
      <alignment horizontal="right" vertical="center"/>
    </xf>
    <xf numFmtId="0" fontId="7" fillId="0" borderId="29" xfId="1" applyFont="1" applyFill="1" applyBorder="1" applyAlignment="1">
      <alignment horizontal="center" vertical="center"/>
    </xf>
    <xf numFmtId="0" fontId="7" fillId="0" borderId="54" xfId="1" applyFont="1" applyFill="1" applyBorder="1" applyAlignment="1">
      <alignment horizontal="center" vertical="center"/>
    </xf>
    <xf numFmtId="0" fontId="7" fillId="0" borderId="67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9" fillId="0" borderId="14" xfId="1" applyFont="1" applyFill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left" vertical="center"/>
    </xf>
    <xf numFmtId="0" fontId="7" fillId="0" borderId="54" xfId="1" applyFont="1" applyFill="1" applyBorder="1" applyAlignment="1">
      <alignment horizontal="left" vertical="center"/>
    </xf>
    <xf numFmtId="0" fontId="7" fillId="0" borderId="67" xfId="1" applyFont="1" applyFill="1" applyBorder="1" applyAlignment="1">
      <alignment horizontal="left" vertical="center"/>
    </xf>
    <xf numFmtId="0" fontId="7" fillId="0" borderId="27" xfId="1" applyFont="1" applyFill="1" applyBorder="1" applyAlignment="1">
      <alignment horizontal="left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B1:BE41"/>
  <sheetViews>
    <sheetView view="pageBreakPreview" zoomScaleNormal="100" zoomScaleSheetLayoutView="100" workbookViewId="0">
      <selection activeCell="C24" sqref="C24"/>
    </sheetView>
  </sheetViews>
  <sheetFormatPr defaultRowHeight="12.75" x14ac:dyDescent="0.2"/>
  <cols>
    <col min="1" max="1" width="9.140625" style="1"/>
    <col min="2" max="2" width="7.140625" style="1" customWidth="1"/>
    <col min="3" max="4" width="18.5703125" style="1" customWidth="1"/>
    <col min="5" max="6" width="28.5703125" style="1" customWidth="1"/>
    <col min="7" max="8" width="18.5703125" style="1" customWidth="1"/>
    <col min="9" max="16384" width="9.140625" style="1"/>
  </cols>
  <sheetData>
    <row r="1" spans="2:57" ht="13.5" thickBot="1" x14ac:dyDescent="0.25"/>
    <row r="2" spans="2:57" ht="21.75" customHeight="1" thickTop="1" thickBot="1" x14ac:dyDescent="0.25">
      <c r="B2" s="159" t="s">
        <v>72</v>
      </c>
      <c r="C2" s="160"/>
      <c r="D2" s="160"/>
      <c r="E2" s="160"/>
      <c r="F2" s="160"/>
      <c r="G2" s="160"/>
      <c r="H2" s="161"/>
    </row>
    <row r="3" spans="2:57" ht="36.75" customHeight="1" thickTop="1" x14ac:dyDescent="0.2">
      <c r="B3" s="163" t="s">
        <v>0</v>
      </c>
      <c r="C3" s="164"/>
      <c r="D3" s="162" t="s">
        <v>1</v>
      </c>
      <c r="E3" s="331" t="s">
        <v>153</v>
      </c>
      <c r="F3" s="332"/>
      <c r="G3" s="165" t="s">
        <v>2</v>
      </c>
      <c r="H3" s="166"/>
    </row>
    <row r="4" spans="2:57" ht="26.25" customHeight="1" x14ac:dyDescent="0.2">
      <c r="B4" s="142" t="s">
        <v>4</v>
      </c>
      <c r="C4" s="45"/>
      <c r="D4" s="191" t="s">
        <v>5</v>
      </c>
      <c r="E4" s="338" t="s">
        <v>108</v>
      </c>
      <c r="F4" s="339"/>
      <c r="G4" s="46" t="s">
        <v>6</v>
      </c>
      <c r="H4" s="143"/>
    </row>
    <row r="5" spans="2:57" x14ac:dyDescent="0.2">
      <c r="B5" s="142" t="s">
        <v>7</v>
      </c>
      <c r="C5" s="45"/>
      <c r="D5" s="336" t="s">
        <v>77</v>
      </c>
      <c r="E5" s="337"/>
      <c r="F5" s="47" t="s">
        <v>8</v>
      </c>
      <c r="G5" s="48"/>
      <c r="H5" s="145">
        <v>0</v>
      </c>
      <c r="I5" s="5"/>
    </row>
    <row r="6" spans="2:57" x14ac:dyDescent="0.2">
      <c r="B6" s="142" t="s">
        <v>9</v>
      </c>
      <c r="C6" s="45"/>
      <c r="D6" s="336"/>
      <c r="E6" s="337"/>
      <c r="F6" s="49" t="s">
        <v>10</v>
      </c>
      <c r="G6" s="46"/>
      <c r="H6" s="146">
        <f>IF(PocetMJ=0,,ROUND((G25+G27)/PocetMJ,1))</f>
        <v>0</v>
      </c>
    </row>
    <row r="7" spans="2:57" x14ac:dyDescent="0.2">
      <c r="B7" s="147" t="s">
        <v>11</v>
      </c>
      <c r="C7" s="74"/>
      <c r="D7" s="69"/>
      <c r="E7" s="30"/>
      <c r="F7" s="50" t="s">
        <v>12</v>
      </c>
      <c r="G7" s="30"/>
      <c r="H7" s="148"/>
    </row>
    <row r="8" spans="2:57" x14ac:dyDescent="0.2">
      <c r="B8" s="149" t="s">
        <v>74</v>
      </c>
      <c r="C8" s="44"/>
      <c r="D8" s="51"/>
      <c r="E8" s="21"/>
      <c r="F8" s="52" t="s">
        <v>13</v>
      </c>
      <c r="G8" s="21"/>
      <c r="H8" s="144"/>
      <c r="BA8" s="8"/>
      <c r="BB8" s="8"/>
      <c r="BC8" s="8"/>
      <c r="BD8" s="8"/>
      <c r="BE8" s="8"/>
    </row>
    <row r="9" spans="2:57" ht="28.5" customHeight="1" thickBot="1" x14ac:dyDescent="0.25">
      <c r="B9" s="167" t="s">
        <v>85</v>
      </c>
      <c r="C9" s="168"/>
      <c r="D9" s="168"/>
      <c r="E9" s="168"/>
      <c r="F9" s="169"/>
      <c r="G9" s="169"/>
      <c r="H9" s="170"/>
    </row>
    <row r="10" spans="2:57" ht="17.25" customHeight="1" thickTop="1" x14ac:dyDescent="0.2">
      <c r="B10" s="178" t="s">
        <v>14</v>
      </c>
      <c r="C10" s="179"/>
      <c r="D10" s="184"/>
      <c r="E10" s="180" t="s">
        <v>15</v>
      </c>
      <c r="F10" s="181"/>
      <c r="G10" s="181"/>
      <c r="H10" s="182"/>
    </row>
    <row r="11" spans="2:57" ht="15.95" customHeight="1" x14ac:dyDescent="0.2">
      <c r="B11" s="150"/>
      <c r="C11" s="9" t="s">
        <v>16</v>
      </c>
      <c r="D11" s="75">
        <f>'Rek.ELE'!F8+'Rek.RH'!F8+'Rek.SLP'!F8</f>
        <v>0</v>
      </c>
      <c r="E11" s="9" t="str">
        <f>'Rek.ELE'!B17</f>
        <v>Ztížené výrobní podmínky</v>
      </c>
      <c r="F11" s="176"/>
      <c r="G11" s="177"/>
      <c r="H11" s="151">
        <f>'Rek.ELE'!J17+'Rek.RH'!J17+'Rek.SLP'!J17</f>
        <v>0</v>
      </c>
    </row>
    <row r="12" spans="2:57" ht="15.95" customHeight="1" x14ac:dyDescent="0.2">
      <c r="B12" s="150" t="s">
        <v>17</v>
      </c>
      <c r="C12" s="9" t="s">
        <v>18</v>
      </c>
      <c r="D12" s="75">
        <f>'Rek.ELE'!F9+'Rek.RH'!F9+'Rek.SLP'!F9</f>
        <v>0</v>
      </c>
      <c r="E12" s="6" t="str">
        <f>'Rek.ELE'!B18</f>
        <v>Přidružené prac.výkony</v>
      </c>
      <c r="F12" s="10"/>
      <c r="G12" s="11"/>
      <c r="H12" s="151">
        <f>'Rek.ELE'!J18+'Rek.RH'!J18+'Rek.SLP'!J18</f>
        <v>0</v>
      </c>
    </row>
    <row r="13" spans="2:57" ht="15.95" customHeight="1" x14ac:dyDescent="0.2">
      <c r="B13" s="150" t="s">
        <v>19</v>
      </c>
      <c r="C13" s="9" t="s">
        <v>20</v>
      </c>
      <c r="D13" s="75">
        <v>0</v>
      </c>
      <c r="E13" s="6" t="str">
        <f>'Rek.ELE'!B19</f>
        <v>Drobný materiál</v>
      </c>
      <c r="F13" s="10"/>
      <c r="G13" s="11"/>
      <c r="H13" s="151">
        <f>'Rek.ELE'!J19+'Rek.RH'!J19+'Rek.SLP'!J19</f>
        <v>0</v>
      </c>
    </row>
    <row r="14" spans="2:57" ht="15.95" customHeight="1" x14ac:dyDescent="0.2">
      <c r="B14" s="152" t="s">
        <v>21</v>
      </c>
      <c r="C14" s="9" t="s">
        <v>22</v>
      </c>
      <c r="D14" s="75">
        <v>0</v>
      </c>
      <c r="E14" s="6" t="str">
        <f>'Rek.ELE'!B20</f>
        <v>Mimostaveništní doprava</v>
      </c>
      <c r="F14" s="10"/>
      <c r="G14" s="11"/>
      <c r="H14" s="151">
        <f>'Rek.ELE'!J20+'Rek.RH'!J20+'Rek.SLP'!J20</f>
        <v>0</v>
      </c>
    </row>
    <row r="15" spans="2:57" ht="15.95" customHeight="1" x14ac:dyDescent="0.2">
      <c r="B15" s="153" t="s">
        <v>23</v>
      </c>
      <c r="C15" s="9"/>
      <c r="D15" s="75">
        <f>SUM(D11:D14)</f>
        <v>0</v>
      </c>
      <c r="E15" s="183" t="str">
        <f>'Rek.ELE'!B21</f>
        <v>Zařízení staveniště</v>
      </c>
      <c r="F15" s="10"/>
      <c r="G15" s="11"/>
      <c r="H15" s="151">
        <f>'Rek.ELE'!J21+'Rek.RH'!J21+'Rek.SLP'!J21</f>
        <v>0</v>
      </c>
    </row>
    <row r="16" spans="2:57" ht="15.95" customHeight="1" x14ac:dyDescent="0.2">
      <c r="B16" s="153"/>
      <c r="C16" s="9" t="s">
        <v>67</v>
      </c>
      <c r="D16" s="75">
        <f>'Rek.ELE'!F11+'Rek.RH'!F11+'Rek.SLP'!F11</f>
        <v>0</v>
      </c>
      <c r="E16" s="6" t="str">
        <f>'Rek.ELE'!B22</f>
        <v>Provoz investora</v>
      </c>
      <c r="F16" s="10"/>
      <c r="G16" s="11"/>
      <c r="H16" s="151">
        <f>'Rek.ELE'!J22+'Rek.RH'!J22+'Rek.SLP'!J22</f>
        <v>0</v>
      </c>
    </row>
    <row r="17" spans="2:9" ht="15.95" customHeight="1" x14ac:dyDescent="0.2">
      <c r="B17" s="153"/>
      <c r="C17" s="9" t="s">
        <v>24</v>
      </c>
      <c r="D17" s="75">
        <f>'Rek.ELE'!F10+'Rek.RH'!F10+'Rek.SLP'!F10</f>
        <v>0</v>
      </c>
      <c r="E17" s="6" t="str">
        <f>'Rek.ELE'!B23</f>
        <v>Kompletační činnost (IČD)</v>
      </c>
      <c r="F17" s="10"/>
      <c r="G17" s="11"/>
      <c r="H17" s="151">
        <f>'Rek.ELE'!J23+'Rek.RH'!J23+'Rek.SLP'!J23</f>
        <v>0</v>
      </c>
    </row>
    <row r="18" spans="2:9" ht="15.95" customHeight="1" x14ac:dyDescent="0.2">
      <c r="B18" s="149" t="s">
        <v>25</v>
      </c>
      <c r="C18" s="2"/>
      <c r="D18" s="75">
        <f>D15+D16+D17</f>
        <v>0</v>
      </c>
      <c r="E18" s="6" t="s">
        <v>63</v>
      </c>
      <c r="F18" s="10"/>
      <c r="G18" s="11"/>
      <c r="H18" s="151">
        <f>'Rek.ELE'!J24+'Rek.RH'!J24+'Rek.SLP'!J24</f>
        <v>0</v>
      </c>
    </row>
    <row r="19" spans="2:9" ht="15.95" customHeight="1" thickBot="1" x14ac:dyDescent="0.25">
      <c r="B19" s="185" t="s">
        <v>26</v>
      </c>
      <c r="C19" s="186"/>
      <c r="D19" s="187">
        <f>D18+H19</f>
        <v>0</v>
      </c>
      <c r="E19" s="186" t="s">
        <v>27</v>
      </c>
      <c r="F19" s="188"/>
      <c r="G19" s="189"/>
      <c r="H19" s="190">
        <f>SUM(H11:H18)</f>
        <v>0</v>
      </c>
    </row>
    <row r="20" spans="2:9" ht="13.5" thickTop="1" x14ac:dyDescent="0.2">
      <c r="B20" s="153" t="s">
        <v>28</v>
      </c>
      <c r="C20" s="2"/>
      <c r="D20" s="7" t="s">
        <v>29</v>
      </c>
      <c r="E20" s="2"/>
      <c r="F20" s="7" t="s">
        <v>30</v>
      </c>
      <c r="G20" s="2"/>
      <c r="H20" s="155"/>
    </row>
    <row r="21" spans="2:9" s="2" customFormat="1" x14ac:dyDescent="0.2">
      <c r="B21" s="149"/>
      <c r="C21" s="53"/>
      <c r="D21" s="4" t="s">
        <v>31</v>
      </c>
      <c r="E21" s="3"/>
      <c r="F21" s="4" t="s">
        <v>31</v>
      </c>
      <c r="G21" s="3"/>
      <c r="H21" s="154"/>
    </row>
    <row r="22" spans="2:9" x14ac:dyDescent="0.2">
      <c r="B22" s="149" t="s">
        <v>32</v>
      </c>
      <c r="C22" s="12"/>
      <c r="D22" s="7" t="s">
        <v>32</v>
      </c>
      <c r="E22" s="18"/>
      <c r="F22" s="7" t="s">
        <v>32</v>
      </c>
      <c r="G22" s="2"/>
      <c r="H22" s="155"/>
    </row>
    <row r="23" spans="2:9" x14ac:dyDescent="0.2">
      <c r="B23" s="149"/>
      <c r="C23" s="324" t="s">
        <v>154</v>
      </c>
      <c r="D23" s="7" t="s">
        <v>33</v>
      </c>
      <c r="E23" s="2"/>
      <c r="F23" s="7" t="s">
        <v>34</v>
      </c>
      <c r="G23" s="2"/>
      <c r="H23" s="155"/>
    </row>
    <row r="24" spans="2:9" ht="26.25" customHeight="1" x14ac:dyDescent="0.2">
      <c r="B24" s="149"/>
      <c r="C24" s="2"/>
      <c r="D24" s="7"/>
      <c r="E24" s="2"/>
      <c r="F24" s="7"/>
      <c r="G24" s="2"/>
      <c r="H24" s="155"/>
    </row>
    <row r="25" spans="2:9" x14ac:dyDescent="0.2">
      <c r="B25" s="156" t="s">
        <v>35</v>
      </c>
      <c r="C25" s="3"/>
      <c r="D25" s="13">
        <v>21</v>
      </c>
      <c r="E25" s="3" t="s">
        <v>36</v>
      </c>
      <c r="F25" s="4"/>
      <c r="G25" s="70">
        <f>ROUND(D19,0)</f>
        <v>0</v>
      </c>
      <c r="H25" s="154"/>
    </row>
    <row r="26" spans="2:9" x14ac:dyDescent="0.2">
      <c r="B26" s="142" t="s">
        <v>37</v>
      </c>
      <c r="C26" s="3"/>
      <c r="D26" s="13">
        <v>21</v>
      </c>
      <c r="E26" s="3" t="s">
        <v>36</v>
      </c>
      <c r="F26" s="4"/>
      <c r="G26" s="19">
        <f>CEILING(PRODUCT(G25,D26/100),1)</f>
        <v>0</v>
      </c>
      <c r="H26" s="157"/>
    </row>
    <row r="27" spans="2:9" x14ac:dyDescent="0.2">
      <c r="B27" s="142" t="s">
        <v>35</v>
      </c>
      <c r="C27" s="3"/>
      <c r="D27" s="13">
        <v>15</v>
      </c>
      <c r="E27" s="3" t="s">
        <v>36</v>
      </c>
      <c r="F27" s="4"/>
      <c r="G27" s="70">
        <v>0</v>
      </c>
      <c r="H27" s="154"/>
    </row>
    <row r="28" spans="2:9" x14ac:dyDescent="0.2">
      <c r="B28" s="142" t="s">
        <v>37</v>
      </c>
      <c r="C28" s="3"/>
      <c r="D28" s="13">
        <v>15</v>
      </c>
      <c r="E28" s="3" t="s">
        <v>36</v>
      </c>
      <c r="F28" s="4"/>
      <c r="G28" s="19">
        <f>ROUND(PRODUCT(G27,D28/100),1)</f>
        <v>0</v>
      </c>
      <c r="H28" s="157"/>
    </row>
    <row r="29" spans="2:9" s="14" customFormat="1" ht="19.5" customHeight="1" thickBot="1" x14ac:dyDescent="0.25">
      <c r="B29" s="171" t="s">
        <v>38</v>
      </c>
      <c r="C29" s="172"/>
      <c r="D29" s="172"/>
      <c r="E29" s="172"/>
      <c r="F29" s="173"/>
      <c r="G29" s="174">
        <f>SUM(G25:G28)</f>
        <v>0</v>
      </c>
      <c r="H29" s="175"/>
    </row>
    <row r="30" spans="2:9" ht="13.5" thickTop="1" x14ac:dyDescent="0.2">
      <c r="B30" s="149" t="s">
        <v>39</v>
      </c>
      <c r="C30" s="2"/>
      <c r="D30" s="2"/>
      <c r="E30" s="2"/>
      <c r="F30" s="2"/>
      <c r="G30" s="2"/>
      <c r="H30" s="155"/>
    </row>
    <row r="31" spans="2:9" ht="13.5" thickBot="1" x14ac:dyDescent="0.25">
      <c r="B31" s="158"/>
      <c r="C31" s="334"/>
      <c r="D31" s="334"/>
      <c r="E31" s="334"/>
      <c r="F31" s="334"/>
      <c r="G31" s="334"/>
      <c r="H31" s="335"/>
      <c r="I31" s="1" t="s">
        <v>3</v>
      </c>
    </row>
    <row r="32" spans="2:9" ht="13.5" thickTop="1" x14ac:dyDescent="0.2">
      <c r="C32" s="333"/>
      <c r="D32" s="333"/>
      <c r="E32" s="333"/>
      <c r="F32" s="333"/>
      <c r="G32" s="333"/>
      <c r="H32" s="333"/>
    </row>
    <row r="33" spans="3:8" x14ac:dyDescent="0.2">
      <c r="C33" s="333"/>
      <c r="D33" s="333"/>
      <c r="E33" s="333"/>
      <c r="F33" s="333"/>
      <c r="G33" s="333"/>
      <c r="H33" s="333"/>
    </row>
    <row r="34" spans="3:8" x14ac:dyDescent="0.2">
      <c r="C34" s="333"/>
      <c r="D34" s="333"/>
      <c r="E34" s="333"/>
      <c r="F34" s="333"/>
      <c r="G34" s="333"/>
      <c r="H34" s="333"/>
    </row>
    <row r="35" spans="3:8" x14ac:dyDescent="0.2">
      <c r="C35" s="333"/>
      <c r="D35" s="333"/>
      <c r="E35" s="333"/>
      <c r="F35" s="333"/>
      <c r="G35" s="333"/>
      <c r="H35" s="333"/>
    </row>
    <row r="36" spans="3:8" x14ac:dyDescent="0.2">
      <c r="C36" s="333"/>
      <c r="D36" s="333"/>
      <c r="E36" s="333"/>
      <c r="F36" s="333"/>
      <c r="G36" s="333"/>
      <c r="H36" s="333"/>
    </row>
    <row r="37" spans="3:8" x14ac:dyDescent="0.2">
      <c r="C37" s="333"/>
      <c r="D37" s="333"/>
      <c r="E37" s="333"/>
      <c r="F37" s="333"/>
      <c r="G37" s="333"/>
      <c r="H37" s="333"/>
    </row>
    <row r="38" spans="3:8" x14ac:dyDescent="0.2">
      <c r="C38" s="333"/>
      <c r="D38" s="333"/>
      <c r="E38" s="333"/>
      <c r="F38" s="333"/>
      <c r="G38" s="333"/>
      <c r="H38" s="333"/>
    </row>
    <row r="39" spans="3:8" x14ac:dyDescent="0.2">
      <c r="C39" s="333"/>
      <c r="D39" s="333"/>
      <c r="E39" s="333"/>
      <c r="F39" s="333"/>
      <c r="G39" s="333"/>
      <c r="H39" s="333"/>
    </row>
    <row r="40" spans="3:8" x14ac:dyDescent="0.2">
      <c r="C40" s="333"/>
      <c r="D40" s="333"/>
      <c r="E40" s="333"/>
      <c r="F40" s="333"/>
      <c r="G40" s="333"/>
      <c r="H40" s="333"/>
    </row>
    <row r="41" spans="3:8" x14ac:dyDescent="0.2">
      <c r="C41" s="333"/>
      <c r="D41" s="333"/>
      <c r="E41" s="333"/>
      <c r="F41" s="333"/>
      <c r="G41" s="333"/>
      <c r="H41" s="333"/>
    </row>
  </sheetData>
  <mergeCells count="15">
    <mergeCell ref="E3:F3"/>
    <mergeCell ref="C39:H39"/>
    <mergeCell ref="C40:H40"/>
    <mergeCell ref="C41:H41"/>
    <mergeCell ref="C35:H35"/>
    <mergeCell ref="C36:H36"/>
    <mergeCell ref="C37:H37"/>
    <mergeCell ref="C38:H38"/>
    <mergeCell ref="C34:H34"/>
    <mergeCell ref="C31:H31"/>
    <mergeCell ref="D5:E5"/>
    <mergeCell ref="D6:E6"/>
    <mergeCell ref="C32:H32"/>
    <mergeCell ref="C33:H33"/>
    <mergeCell ref="E4:F4"/>
  </mergeCells>
  <phoneticPr fontId="0" type="noConversion"/>
  <pageMargins left="0.59055118110236227" right="0.39370078740157483" top="0.98425196850393704" bottom="0.98425196850393704" header="0.51181102362204722" footer="0.51181102362204722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B1:BF76"/>
  <sheetViews>
    <sheetView view="pageBreakPreview" zoomScaleNormal="100" zoomScaleSheetLayoutView="100" workbookViewId="0">
      <selection activeCell="D4" sqref="D4"/>
    </sheetView>
  </sheetViews>
  <sheetFormatPr defaultRowHeight="12.75" x14ac:dyDescent="0.2"/>
  <cols>
    <col min="1" max="1" width="9.140625" style="84"/>
    <col min="2" max="2" width="5.85546875" style="84" customWidth="1"/>
    <col min="3" max="3" width="6.140625" style="84" customWidth="1"/>
    <col min="4" max="10" width="17.140625" style="84" customWidth="1"/>
    <col min="11" max="16384" width="9.140625" style="84"/>
  </cols>
  <sheetData>
    <row r="1" spans="2:58" ht="13.5" thickBot="1" x14ac:dyDescent="0.25"/>
    <row r="2" spans="2:58" ht="13.5" thickTop="1" x14ac:dyDescent="0.2">
      <c r="B2" s="342" t="s">
        <v>4</v>
      </c>
      <c r="C2" s="343"/>
      <c r="D2" s="248"/>
      <c r="E2" s="211"/>
      <c r="F2" s="212"/>
      <c r="G2" s="211"/>
      <c r="H2" s="211"/>
      <c r="I2" s="249"/>
      <c r="J2" s="250"/>
    </row>
    <row r="3" spans="2:58" ht="13.5" thickBot="1" x14ac:dyDescent="0.25">
      <c r="B3" s="344" t="s">
        <v>0</v>
      </c>
      <c r="C3" s="345"/>
      <c r="D3" s="251" t="s">
        <v>107</v>
      </c>
      <c r="E3" s="85"/>
      <c r="F3" s="86"/>
      <c r="G3" s="85"/>
      <c r="H3" s="252"/>
      <c r="I3" s="252"/>
      <c r="J3" s="253"/>
    </row>
    <row r="4" spans="2:58" ht="13.5" thickTop="1" x14ac:dyDescent="0.2">
      <c r="B4" s="254"/>
      <c r="C4" s="87"/>
      <c r="D4" s="87"/>
      <c r="E4" s="87"/>
      <c r="F4" s="87"/>
      <c r="G4" s="87"/>
      <c r="H4" s="87"/>
      <c r="I4" s="87"/>
      <c r="J4" s="255"/>
    </row>
    <row r="5" spans="2:58" ht="19.5" customHeight="1" x14ac:dyDescent="0.2">
      <c r="B5" s="192" t="s">
        <v>40</v>
      </c>
      <c r="C5" s="22"/>
      <c r="D5" s="22"/>
      <c r="E5" s="22"/>
      <c r="F5" s="22"/>
      <c r="G5" s="22"/>
      <c r="H5" s="22"/>
      <c r="I5" s="22"/>
      <c r="J5" s="193"/>
    </row>
    <row r="6" spans="2:58" ht="13.5" thickBot="1" x14ac:dyDescent="0.25">
      <c r="B6" s="254"/>
      <c r="C6" s="87"/>
      <c r="D6" s="87"/>
      <c r="E6" s="87"/>
      <c r="F6" s="87"/>
      <c r="G6" s="87"/>
      <c r="H6" s="87"/>
      <c r="I6" s="87"/>
      <c r="J6" s="255"/>
    </row>
    <row r="7" spans="2:58" s="88" customFormat="1" ht="13.5" thickBot="1" x14ac:dyDescent="0.25">
      <c r="B7" s="194"/>
      <c r="C7" s="23" t="s">
        <v>41</v>
      </c>
      <c r="D7" s="23"/>
      <c r="E7" s="24"/>
      <c r="F7" s="25" t="s">
        <v>73</v>
      </c>
      <c r="G7" s="26" t="s">
        <v>42</v>
      </c>
      <c r="H7" s="26" t="s">
        <v>43</v>
      </c>
      <c r="I7" s="26"/>
      <c r="J7" s="195"/>
    </row>
    <row r="8" spans="2:58" s="89" customFormat="1" x14ac:dyDescent="0.2">
      <c r="B8" s="196" t="str">
        <f>Pol.ELE!D6</f>
        <v>Elektromateriál</v>
      </c>
      <c r="C8" s="87"/>
      <c r="D8" s="87"/>
      <c r="E8" s="27"/>
      <c r="F8" s="28">
        <f>Pol.ELE!H26</f>
        <v>0</v>
      </c>
      <c r="G8" s="29">
        <v>0</v>
      </c>
      <c r="H8" s="29">
        <v>0</v>
      </c>
      <c r="I8" s="29">
        <v>0</v>
      </c>
      <c r="J8" s="197">
        <v>0</v>
      </c>
    </row>
    <row r="9" spans="2:58" s="89" customFormat="1" x14ac:dyDescent="0.2">
      <c r="B9" s="198" t="str">
        <f>Pol.ELE!D28</f>
        <v>Elektromontáže</v>
      </c>
      <c r="C9" s="256"/>
      <c r="D9" s="256"/>
      <c r="E9" s="31"/>
      <c r="F9" s="32">
        <f>Pol.ELE!H45</f>
        <v>0</v>
      </c>
      <c r="G9" s="33">
        <v>0</v>
      </c>
      <c r="H9" s="33">
        <v>0</v>
      </c>
      <c r="I9" s="33">
        <v>0</v>
      </c>
      <c r="J9" s="199">
        <v>0</v>
      </c>
    </row>
    <row r="10" spans="2:58" s="89" customFormat="1" x14ac:dyDescent="0.2">
      <c r="B10" s="198" t="str">
        <f>Pol.ELE!D49</f>
        <v xml:space="preserve"> Práce v HZS</v>
      </c>
      <c r="C10" s="256"/>
      <c r="D10" s="256"/>
      <c r="E10" s="31"/>
      <c r="F10" s="32">
        <f>Pol.ELE!H49</f>
        <v>0</v>
      </c>
      <c r="G10" s="33">
        <v>0</v>
      </c>
      <c r="H10" s="33">
        <v>0</v>
      </c>
      <c r="I10" s="33">
        <v>0</v>
      </c>
      <c r="J10" s="199">
        <v>0</v>
      </c>
    </row>
    <row r="11" spans="2:58" s="89" customFormat="1" ht="13.5" thickBot="1" x14ac:dyDescent="0.25">
      <c r="B11" s="196" t="str">
        <f>Pol.ELE!D51</f>
        <v>Výchozí revize</v>
      </c>
      <c r="C11" s="87"/>
      <c r="D11" s="87"/>
      <c r="E11" s="27"/>
      <c r="F11" s="28">
        <f>Pol.ELE!H53</f>
        <v>0</v>
      </c>
      <c r="G11" s="29">
        <v>0</v>
      </c>
      <c r="H11" s="29">
        <v>0</v>
      </c>
      <c r="I11" s="29">
        <v>0</v>
      </c>
      <c r="J11" s="197">
        <v>0</v>
      </c>
    </row>
    <row r="12" spans="2:58" s="15" customFormat="1" ht="13.5" thickBot="1" x14ac:dyDescent="0.25">
      <c r="B12" s="200"/>
      <c r="C12" s="34" t="s">
        <v>44</v>
      </c>
      <c r="D12" s="34"/>
      <c r="E12" s="35"/>
      <c r="F12" s="36">
        <f>SUM(F8:F11)</f>
        <v>0</v>
      </c>
      <c r="G12" s="37">
        <f>SUM(G8:G11)</f>
        <v>0</v>
      </c>
      <c r="H12" s="37">
        <f>SUM(H8:H11)</f>
        <v>0</v>
      </c>
      <c r="I12" s="37">
        <f>SUM(I8:I11)</f>
        <v>0</v>
      </c>
      <c r="J12" s="201">
        <f>SUM(J8:J11)</f>
        <v>0</v>
      </c>
    </row>
    <row r="13" spans="2:58" x14ac:dyDescent="0.2">
      <c r="B13" s="254"/>
      <c r="C13" s="87"/>
      <c r="D13" s="87"/>
      <c r="E13" s="87"/>
      <c r="F13" s="87"/>
      <c r="G13" s="87"/>
      <c r="H13" s="87"/>
      <c r="I13" s="87"/>
      <c r="J13" s="255"/>
    </row>
    <row r="14" spans="2:58" ht="19.5" customHeight="1" x14ac:dyDescent="0.2">
      <c r="B14" s="202" t="s">
        <v>45</v>
      </c>
      <c r="C14" s="22"/>
      <c r="D14" s="22"/>
      <c r="E14" s="22"/>
      <c r="F14" s="22"/>
      <c r="G14" s="22"/>
      <c r="H14" s="72"/>
      <c r="I14" s="22"/>
      <c r="J14" s="193"/>
      <c r="BB14" s="90"/>
      <c r="BC14" s="90"/>
      <c r="BD14" s="90"/>
      <c r="BE14" s="90"/>
      <c r="BF14" s="90"/>
    </row>
    <row r="15" spans="2:58" ht="13.5" thickBot="1" x14ac:dyDescent="0.25">
      <c r="B15" s="254"/>
      <c r="C15" s="87"/>
      <c r="D15" s="87"/>
      <c r="E15" s="87"/>
      <c r="F15" s="87"/>
      <c r="G15" s="87"/>
      <c r="H15" s="87"/>
      <c r="I15" s="87"/>
      <c r="J15" s="255"/>
    </row>
    <row r="16" spans="2:58" s="92" customFormat="1" x14ac:dyDescent="0.2">
      <c r="B16" s="257" t="s">
        <v>46</v>
      </c>
      <c r="C16" s="258"/>
      <c r="D16" s="258"/>
      <c r="E16" s="91"/>
      <c r="F16" s="259" t="s">
        <v>47</v>
      </c>
      <c r="G16" s="260" t="s">
        <v>48</v>
      </c>
      <c r="H16" s="260" t="s">
        <v>49</v>
      </c>
      <c r="I16" s="261"/>
      <c r="J16" s="262" t="s">
        <v>47</v>
      </c>
    </row>
    <row r="17" spans="2:54" x14ac:dyDescent="0.2">
      <c r="B17" s="203" t="s">
        <v>58</v>
      </c>
      <c r="C17" s="38"/>
      <c r="D17" s="38"/>
      <c r="E17" s="39"/>
      <c r="F17" s="40">
        <v>0</v>
      </c>
      <c r="G17" s="41">
        <v>0</v>
      </c>
      <c r="H17" s="42">
        <f>SUM($F$12:$J$12)</f>
        <v>0</v>
      </c>
      <c r="I17" s="43"/>
      <c r="J17" s="204">
        <f t="shared" ref="J17:J24" si="0">F17+G17*H17/100</f>
        <v>0</v>
      </c>
      <c r="BB17" s="84">
        <v>0</v>
      </c>
    </row>
    <row r="18" spans="2:54" x14ac:dyDescent="0.2">
      <c r="B18" s="203" t="s">
        <v>69</v>
      </c>
      <c r="C18" s="38"/>
      <c r="D18" s="38"/>
      <c r="E18" s="39"/>
      <c r="F18" s="40">
        <v>0</v>
      </c>
      <c r="G18" s="41">
        <v>3</v>
      </c>
      <c r="H18" s="42">
        <f>SUM($F$9:$J$9)</f>
        <v>0</v>
      </c>
      <c r="I18" s="43"/>
      <c r="J18" s="204">
        <f t="shared" si="0"/>
        <v>0</v>
      </c>
      <c r="BB18" s="84">
        <v>0</v>
      </c>
    </row>
    <row r="19" spans="2:54" x14ac:dyDescent="0.2">
      <c r="B19" s="203" t="s">
        <v>70</v>
      </c>
      <c r="C19" s="38"/>
      <c r="D19" s="38"/>
      <c r="E19" s="39"/>
      <c r="F19" s="40">
        <v>0</v>
      </c>
      <c r="G19" s="41">
        <v>5</v>
      </c>
      <c r="H19" s="42">
        <f>SUM($F$8:$J$8)</f>
        <v>0</v>
      </c>
      <c r="I19" s="43"/>
      <c r="J19" s="204">
        <f t="shared" si="0"/>
        <v>0</v>
      </c>
      <c r="BB19" s="84">
        <v>0</v>
      </c>
    </row>
    <row r="20" spans="2:54" x14ac:dyDescent="0.2">
      <c r="B20" s="203" t="s">
        <v>59</v>
      </c>
      <c r="C20" s="38"/>
      <c r="D20" s="38"/>
      <c r="E20" s="39"/>
      <c r="F20" s="40">
        <v>0</v>
      </c>
      <c r="G20" s="41">
        <v>0</v>
      </c>
      <c r="H20" s="42">
        <f>SUM($F$12:$J$12)</f>
        <v>0</v>
      </c>
      <c r="I20" s="43"/>
      <c r="J20" s="204">
        <f t="shared" si="0"/>
        <v>0</v>
      </c>
      <c r="BB20" s="84">
        <v>0</v>
      </c>
    </row>
    <row r="21" spans="2:54" x14ac:dyDescent="0.2">
      <c r="B21" s="203" t="s">
        <v>60</v>
      </c>
      <c r="C21" s="38"/>
      <c r="D21" s="38"/>
      <c r="E21" s="39"/>
      <c r="F21" s="40">
        <v>0</v>
      </c>
      <c r="G21" s="41">
        <v>0</v>
      </c>
      <c r="H21" s="42">
        <f>SUM($F$12:$J$12)</f>
        <v>0</v>
      </c>
      <c r="I21" s="43"/>
      <c r="J21" s="204">
        <f t="shared" si="0"/>
        <v>0</v>
      </c>
      <c r="BB21" s="84">
        <v>1</v>
      </c>
    </row>
    <row r="22" spans="2:54" x14ac:dyDescent="0.2">
      <c r="B22" s="203" t="s">
        <v>61</v>
      </c>
      <c r="C22" s="38"/>
      <c r="D22" s="38"/>
      <c r="E22" s="39"/>
      <c r="F22" s="40">
        <v>0</v>
      </c>
      <c r="G22" s="41">
        <v>0</v>
      </c>
      <c r="H22" s="42">
        <f>SUM($F$12:$J$12)</f>
        <v>0</v>
      </c>
      <c r="I22" s="43"/>
      <c r="J22" s="204">
        <f t="shared" si="0"/>
        <v>0</v>
      </c>
      <c r="BB22" s="84">
        <v>1</v>
      </c>
    </row>
    <row r="23" spans="2:54" x14ac:dyDescent="0.2">
      <c r="B23" s="203" t="s">
        <v>62</v>
      </c>
      <c r="C23" s="38"/>
      <c r="D23" s="38"/>
      <c r="E23" s="39"/>
      <c r="F23" s="40">
        <v>0</v>
      </c>
      <c r="G23" s="41">
        <v>0</v>
      </c>
      <c r="H23" s="42">
        <f>SUM($F$12:$J$12)</f>
        <v>0</v>
      </c>
      <c r="I23" s="43"/>
      <c r="J23" s="204">
        <f t="shared" si="0"/>
        <v>0</v>
      </c>
      <c r="BB23" s="84">
        <v>2</v>
      </c>
    </row>
    <row r="24" spans="2:54" x14ac:dyDescent="0.2">
      <c r="B24" s="203" t="s">
        <v>63</v>
      </c>
      <c r="C24" s="38"/>
      <c r="D24" s="38"/>
      <c r="E24" s="39"/>
      <c r="F24" s="40">
        <v>0</v>
      </c>
      <c r="G24" s="41">
        <v>3</v>
      </c>
      <c r="H24" s="42">
        <f>SUM($F$12:$J$12)</f>
        <v>0</v>
      </c>
      <c r="I24" s="43"/>
      <c r="J24" s="204">
        <f t="shared" si="0"/>
        <v>0</v>
      </c>
      <c r="BB24" s="84">
        <v>2</v>
      </c>
    </row>
    <row r="25" spans="2:54" x14ac:dyDescent="0.2">
      <c r="B25" s="263"/>
      <c r="C25" s="73" t="s">
        <v>50</v>
      </c>
      <c r="D25" s="256"/>
      <c r="E25" s="93"/>
      <c r="F25" s="264"/>
      <c r="G25" s="265"/>
      <c r="H25" s="265"/>
      <c r="I25" s="340">
        <f>SUM(J17:J24)</f>
        <v>0</v>
      </c>
      <c r="J25" s="341"/>
    </row>
    <row r="26" spans="2:54" x14ac:dyDescent="0.2">
      <c r="B26" s="266"/>
      <c r="C26" s="89"/>
      <c r="D26" s="89"/>
      <c r="E26" s="89"/>
      <c r="F26" s="89"/>
      <c r="G26" s="89"/>
      <c r="H26" s="89"/>
      <c r="I26" s="89"/>
      <c r="J26" s="267"/>
    </row>
    <row r="27" spans="2:54" x14ac:dyDescent="0.2">
      <c r="B27" s="266"/>
      <c r="C27" s="205"/>
      <c r="D27" s="89"/>
      <c r="E27" s="89"/>
      <c r="F27" s="89"/>
      <c r="G27" s="206"/>
      <c r="H27" s="207"/>
      <c r="I27" s="207"/>
      <c r="J27" s="268"/>
    </row>
    <row r="28" spans="2:54" x14ac:dyDescent="0.2">
      <c r="B28" s="266"/>
      <c r="C28" s="89"/>
      <c r="D28" s="89"/>
      <c r="E28" s="89"/>
      <c r="F28" s="89"/>
      <c r="G28" s="206"/>
      <c r="H28" s="207"/>
      <c r="I28" s="207"/>
      <c r="J28" s="268"/>
    </row>
    <row r="29" spans="2:54" x14ac:dyDescent="0.2">
      <c r="B29" s="266"/>
      <c r="C29" s="89"/>
      <c r="D29" s="89"/>
      <c r="E29" s="89"/>
      <c r="F29" s="89"/>
      <c r="G29" s="206"/>
      <c r="H29" s="207"/>
      <c r="I29" s="207"/>
      <c r="J29" s="268"/>
    </row>
    <row r="30" spans="2:54" x14ac:dyDescent="0.2">
      <c r="B30" s="266"/>
      <c r="C30" s="89"/>
      <c r="D30" s="89"/>
      <c r="E30" s="89"/>
      <c r="F30" s="89"/>
      <c r="G30" s="206"/>
      <c r="H30" s="207"/>
      <c r="I30" s="207"/>
      <c r="J30" s="268"/>
    </row>
    <row r="31" spans="2:54" x14ac:dyDescent="0.2">
      <c r="B31" s="266"/>
      <c r="C31" s="89"/>
      <c r="D31" s="89"/>
      <c r="E31" s="89"/>
      <c r="F31" s="89"/>
      <c r="G31" s="206"/>
      <c r="H31" s="207"/>
      <c r="I31" s="207"/>
      <c r="J31" s="268"/>
    </row>
    <row r="32" spans="2:54" x14ac:dyDescent="0.2">
      <c r="B32" s="266"/>
      <c r="C32" s="89"/>
      <c r="D32" s="89"/>
      <c r="E32" s="89"/>
      <c r="F32" s="89"/>
      <c r="G32" s="206"/>
      <c r="H32" s="207"/>
      <c r="I32" s="207"/>
      <c r="J32" s="268"/>
    </row>
    <row r="33" spans="2:10" x14ac:dyDescent="0.2">
      <c r="B33" s="266"/>
      <c r="C33" s="89"/>
      <c r="D33" s="89"/>
      <c r="E33" s="89"/>
      <c r="F33" s="89"/>
      <c r="G33" s="206"/>
      <c r="H33" s="207"/>
      <c r="I33" s="207"/>
      <c r="J33" s="268"/>
    </row>
    <row r="34" spans="2:10" x14ac:dyDescent="0.2">
      <c r="B34" s="266"/>
      <c r="C34" s="89"/>
      <c r="D34" s="89"/>
      <c r="E34" s="89"/>
      <c r="F34" s="89"/>
      <c r="G34" s="206"/>
      <c r="H34" s="207"/>
      <c r="I34" s="207"/>
      <c r="J34" s="268"/>
    </row>
    <row r="35" spans="2:10" x14ac:dyDescent="0.2">
      <c r="B35" s="266"/>
      <c r="C35" s="89"/>
      <c r="D35" s="89"/>
      <c r="E35" s="89"/>
      <c r="F35" s="89"/>
      <c r="G35" s="206"/>
      <c r="H35" s="207"/>
      <c r="I35" s="207"/>
      <c r="J35" s="268"/>
    </row>
    <row r="36" spans="2:10" ht="13.5" thickBot="1" x14ac:dyDescent="0.25">
      <c r="B36" s="269"/>
      <c r="C36" s="243"/>
      <c r="D36" s="243"/>
      <c r="E36" s="243"/>
      <c r="F36" s="243"/>
      <c r="G36" s="208"/>
      <c r="H36" s="209"/>
      <c r="I36" s="209"/>
      <c r="J36" s="270"/>
    </row>
    <row r="37" spans="2:10" ht="13.5" thickTop="1" x14ac:dyDescent="0.2">
      <c r="G37" s="16"/>
      <c r="H37" s="17"/>
      <c r="I37" s="17"/>
      <c r="J37" s="271"/>
    </row>
    <row r="38" spans="2:10" x14ac:dyDescent="0.2">
      <c r="G38" s="16"/>
      <c r="H38" s="17"/>
      <c r="I38" s="17"/>
      <c r="J38" s="271"/>
    </row>
    <row r="39" spans="2:10" x14ac:dyDescent="0.2">
      <c r="G39" s="16"/>
      <c r="H39" s="17"/>
      <c r="I39" s="17"/>
      <c r="J39" s="271"/>
    </row>
    <row r="40" spans="2:10" x14ac:dyDescent="0.2">
      <c r="G40" s="16"/>
      <c r="H40" s="17"/>
      <c r="I40" s="17"/>
      <c r="J40" s="271"/>
    </row>
    <row r="41" spans="2:10" x14ac:dyDescent="0.2">
      <c r="G41" s="16"/>
      <c r="H41" s="17"/>
      <c r="I41" s="17"/>
      <c r="J41" s="271"/>
    </row>
    <row r="42" spans="2:10" x14ac:dyDescent="0.2">
      <c r="G42" s="16"/>
      <c r="H42" s="17"/>
      <c r="I42" s="17"/>
      <c r="J42" s="271"/>
    </row>
    <row r="43" spans="2:10" x14ac:dyDescent="0.2">
      <c r="G43" s="16"/>
      <c r="H43" s="17"/>
      <c r="I43" s="17"/>
      <c r="J43" s="271"/>
    </row>
    <row r="44" spans="2:10" x14ac:dyDescent="0.2">
      <c r="G44" s="16"/>
      <c r="H44" s="17"/>
      <c r="I44" s="17"/>
      <c r="J44" s="271"/>
    </row>
    <row r="45" spans="2:10" x14ac:dyDescent="0.2">
      <c r="G45" s="16"/>
      <c r="H45" s="17"/>
      <c r="I45" s="17"/>
      <c r="J45" s="271"/>
    </row>
    <row r="46" spans="2:10" x14ac:dyDescent="0.2">
      <c r="G46" s="16"/>
      <c r="H46" s="17"/>
      <c r="I46" s="17"/>
      <c r="J46" s="271"/>
    </row>
    <row r="47" spans="2:10" x14ac:dyDescent="0.2">
      <c r="G47" s="16"/>
      <c r="H47" s="17"/>
      <c r="I47" s="17"/>
      <c r="J47" s="271"/>
    </row>
    <row r="48" spans="2:10" x14ac:dyDescent="0.2">
      <c r="G48" s="16"/>
      <c r="H48" s="17"/>
      <c r="I48" s="17"/>
      <c r="J48" s="271"/>
    </row>
    <row r="49" spans="7:10" x14ac:dyDescent="0.2">
      <c r="G49" s="16"/>
      <c r="H49" s="17"/>
      <c r="I49" s="17"/>
      <c r="J49" s="271"/>
    </row>
    <row r="50" spans="7:10" x14ac:dyDescent="0.2">
      <c r="G50" s="16"/>
      <c r="H50" s="17"/>
      <c r="I50" s="17"/>
      <c r="J50" s="271"/>
    </row>
    <row r="51" spans="7:10" x14ac:dyDescent="0.2">
      <c r="G51" s="16"/>
      <c r="H51" s="17"/>
      <c r="I51" s="17"/>
      <c r="J51" s="271"/>
    </row>
    <row r="52" spans="7:10" x14ac:dyDescent="0.2">
      <c r="G52" s="16"/>
      <c r="H52" s="17"/>
      <c r="I52" s="17"/>
      <c r="J52" s="271"/>
    </row>
    <row r="53" spans="7:10" x14ac:dyDescent="0.2">
      <c r="G53" s="16"/>
      <c r="H53" s="17"/>
      <c r="I53" s="17"/>
      <c r="J53" s="271"/>
    </row>
    <row r="54" spans="7:10" x14ac:dyDescent="0.2">
      <c r="G54" s="16"/>
      <c r="H54" s="17"/>
      <c r="I54" s="17"/>
      <c r="J54" s="271"/>
    </row>
    <row r="55" spans="7:10" x14ac:dyDescent="0.2">
      <c r="G55" s="16"/>
      <c r="H55" s="17"/>
      <c r="I55" s="17"/>
      <c r="J55" s="271"/>
    </row>
    <row r="56" spans="7:10" x14ac:dyDescent="0.2">
      <c r="G56" s="16"/>
      <c r="H56" s="17"/>
      <c r="I56" s="17"/>
      <c r="J56" s="271"/>
    </row>
    <row r="57" spans="7:10" x14ac:dyDescent="0.2">
      <c r="G57" s="16"/>
      <c r="H57" s="17"/>
      <c r="I57" s="17"/>
      <c r="J57" s="271"/>
    </row>
    <row r="58" spans="7:10" x14ac:dyDescent="0.2">
      <c r="G58" s="16"/>
      <c r="H58" s="17"/>
      <c r="I58" s="17"/>
      <c r="J58" s="271"/>
    </row>
    <row r="59" spans="7:10" x14ac:dyDescent="0.2">
      <c r="G59" s="16"/>
      <c r="H59" s="17"/>
      <c r="I59" s="17"/>
      <c r="J59" s="271"/>
    </row>
    <row r="60" spans="7:10" x14ac:dyDescent="0.2">
      <c r="G60" s="16"/>
      <c r="H60" s="17"/>
      <c r="I60" s="17"/>
      <c r="J60" s="271"/>
    </row>
    <row r="61" spans="7:10" x14ac:dyDescent="0.2">
      <c r="G61" s="16"/>
      <c r="H61" s="17"/>
      <c r="I61" s="17"/>
      <c r="J61" s="271"/>
    </row>
    <row r="62" spans="7:10" x14ac:dyDescent="0.2">
      <c r="G62" s="16"/>
      <c r="H62" s="17"/>
      <c r="I62" s="17"/>
      <c r="J62" s="271"/>
    </row>
    <row r="63" spans="7:10" x14ac:dyDescent="0.2">
      <c r="G63" s="16"/>
      <c r="H63" s="17"/>
      <c r="I63" s="17"/>
      <c r="J63" s="271"/>
    </row>
    <row r="64" spans="7:10" x14ac:dyDescent="0.2">
      <c r="G64" s="16"/>
      <c r="H64" s="17"/>
      <c r="I64" s="17"/>
      <c r="J64" s="271"/>
    </row>
    <row r="65" spans="7:10" x14ac:dyDescent="0.2">
      <c r="G65" s="16"/>
      <c r="H65" s="17"/>
      <c r="I65" s="17"/>
      <c r="J65" s="271"/>
    </row>
    <row r="66" spans="7:10" x14ac:dyDescent="0.2">
      <c r="G66" s="16"/>
      <c r="H66" s="17"/>
      <c r="I66" s="17"/>
      <c r="J66" s="271"/>
    </row>
    <row r="67" spans="7:10" x14ac:dyDescent="0.2">
      <c r="G67" s="16"/>
      <c r="H67" s="17"/>
      <c r="I67" s="17"/>
      <c r="J67" s="271"/>
    </row>
    <row r="68" spans="7:10" x14ac:dyDescent="0.2">
      <c r="G68" s="16"/>
      <c r="H68" s="17"/>
      <c r="I68" s="17"/>
      <c r="J68" s="271"/>
    </row>
    <row r="69" spans="7:10" x14ac:dyDescent="0.2">
      <c r="G69" s="16"/>
      <c r="H69" s="17"/>
      <c r="I69" s="17"/>
      <c r="J69" s="271"/>
    </row>
    <row r="70" spans="7:10" x14ac:dyDescent="0.2">
      <c r="G70" s="16"/>
      <c r="H70" s="17"/>
      <c r="I70" s="17"/>
      <c r="J70" s="271"/>
    </row>
    <row r="71" spans="7:10" x14ac:dyDescent="0.2">
      <c r="G71" s="16"/>
      <c r="H71" s="17"/>
      <c r="I71" s="17"/>
      <c r="J71" s="271"/>
    </row>
    <row r="72" spans="7:10" x14ac:dyDescent="0.2">
      <c r="G72" s="16"/>
      <c r="H72" s="17"/>
      <c r="I72" s="17"/>
      <c r="J72" s="271"/>
    </row>
    <row r="73" spans="7:10" x14ac:dyDescent="0.2">
      <c r="G73" s="16"/>
      <c r="H73" s="17"/>
      <c r="I73" s="17"/>
      <c r="J73" s="271"/>
    </row>
    <row r="74" spans="7:10" x14ac:dyDescent="0.2">
      <c r="G74" s="16"/>
      <c r="H74" s="17"/>
      <c r="I74" s="17"/>
      <c r="J74" s="271"/>
    </row>
    <row r="75" spans="7:10" x14ac:dyDescent="0.2">
      <c r="G75" s="16"/>
      <c r="H75" s="17"/>
      <c r="I75" s="17"/>
      <c r="J75" s="271"/>
    </row>
    <row r="76" spans="7:10" x14ac:dyDescent="0.2">
      <c r="G76" s="16"/>
      <c r="H76" s="17"/>
      <c r="I76" s="17"/>
      <c r="J76" s="271"/>
    </row>
  </sheetData>
  <mergeCells count="3">
    <mergeCell ref="I25:J25"/>
    <mergeCell ref="B2:C2"/>
    <mergeCell ref="B3:C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B2:Q99"/>
  <sheetViews>
    <sheetView showGridLines="0" showZeros="0" view="pageBreakPreview" topLeftCell="A10" zoomScaleNormal="100" zoomScaleSheetLayoutView="100" workbookViewId="0">
      <selection activeCell="M23" sqref="M23"/>
    </sheetView>
  </sheetViews>
  <sheetFormatPr defaultRowHeight="12" x14ac:dyDescent="0.2"/>
  <cols>
    <col min="1" max="1" width="6" style="54" customWidth="1"/>
    <col min="2" max="2" width="5.7109375" style="80" customWidth="1"/>
    <col min="3" max="3" width="12.85546875" style="81" customWidth="1"/>
    <col min="4" max="4" width="57.140625" style="81" customWidth="1"/>
    <col min="5" max="5" width="7.140625" style="80" customWidth="1"/>
    <col min="6" max="6" width="7.140625" style="272" customWidth="1"/>
    <col min="7" max="7" width="8.5703125" style="100" customWidth="1"/>
    <col min="8" max="8" width="11.42578125" style="80" customWidth="1"/>
    <col min="9" max="9" width="11.42578125" style="305" customWidth="1"/>
    <col min="10" max="10" width="18.5703125" style="275" customWidth="1"/>
    <col min="11" max="11" width="11.7109375" style="278" customWidth="1"/>
    <col min="12" max="12" width="12.7109375" style="281" customWidth="1"/>
    <col min="13" max="13" width="12.7109375" style="54" customWidth="1"/>
    <col min="14" max="16" width="11.42578125" style="54" customWidth="1"/>
    <col min="17" max="16384" width="9.140625" style="54"/>
  </cols>
  <sheetData>
    <row r="2" spans="2:13" x14ac:dyDescent="0.2">
      <c r="B2" s="346" t="s">
        <v>4</v>
      </c>
      <c r="C2" s="346"/>
      <c r="D2" s="67"/>
      <c r="E2" s="76"/>
      <c r="F2" s="65"/>
      <c r="G2" s="98"/>
      <c r="H2" s="76"/>
      <c r="I2" s="276"/>
      <c r="J2" s="296"/>
    </row>
    <row r="3" spans="2:13" x14ac:dyDescent="0.2">
      <c r="B3" s="347" t="s">
        <v>0</v>
      </c>
      <c r="C3" s="346"/>
      <c r="D3" s="67" t="s">
        <v>107</v>
      </c>
      <c r="E3" s="76"/>
      <c r="F3" s="65"/>
      <c r="G3" s="98"/>
      <c r="H3" s="76"/>
      <c r="I3" s="276"/>
      <c r="J3" s="296"/>
    </row>
    <row r="4" spans="2:13" x14ac:dyDescent="0.2">
      <c r="B4" s="76"/>
      <c r="C4" s="79"/>
      <c r="D4" s="79"/>
      <c r="E4" s="76"/>
      <c r="F4" s="65"/>
      <c r="G4" s="98"/>
      <c r="H4" s="76"/>
      <c r="I4" s="276"/>
      <c r="J4" s="296"/>
    </row>
    <row r="5" spans="2:13" s="60" customFormat="1" ht="24" x14ac:dyDescent="0.2">
      <c r="B5" s="20" t="s">
        <v>51</v>
      </c>
      <c r="C5" s="67" t="s">
        <v>52</v>
      </c>
      <c r="D5" s="67" t="s">
        <v>53</v>
      </c>
      <c r="E5" s="66" t="s">
        <v>99</v>
      </c>
      <c r="F5" s="68" t="s">
        <v>54</v>
      </c>
      <c r="G5" s="306" t="s">
        <v>100</v>
      </c>
      <c r="H5" s="66" t="s">
        <v>55</v>
      </c>
      <c r="I5" s="297" t="s">
        <v>90</v>
      </c>
      <c r="J5" s="297" t="s">
        <v>89</v>
      </c>
      <c r="K5" s="56"/>
      <c r="L5" s="281"/>
    </row>
    <row r="6" spans="2:13" x14ac:dyDescent="0.2">
      <c r="B6" s="66" t="s">
        <v>56</v>
      </c>
      <c r="C6" s="95"/>
      <c r="D6" s="105" t="s">
        <v>88</v>
      </c>
      <c r="E6" s="76"/>
      <c r="F6" s="65"/>
      <c r="G6" s="98"/>
      <c r="H6" s="78"/>
      <c r="I6" s="276"/>
      <c r="J6" s="296"/>
    </row>
    <row r="7" spans="2:13" x14ac:dyDescent="0.2">
      <c r="B7" s="301" t="s">
        <v>86</v>
      </c>
      <c r="C7" s="289" t="s">
        <v>181</v>
      </c>
      <c r="D7" s="104" t="s">
        <v>112</v>
      </c>
      <c r="E7" s="110">
        <v>65</v>
      </c>
      <c r="F7" s="104" t="s">
        <v>64</v>
      </c>
      <c r="G7" s="286"/>
      <c r="H7" s="311">
        <f t="shared" ref="H7" si="0">E7*G7</f>
        <v>0</v>
      </c>
      <c r="I7" s="301" t="s">
        <v>91</v>
      </c>
      <c r="J7" s="298" t="s">
        <v>209</v>
      </c>
      <c r="L7" s="283"/>
      <c r="M7" s="103"/>
    </row>
    <row r="8" spans="2:13" s="275" customFormat="1" x14ac:dyDescent="0.2">
      <c r="B8" s="301" t="s">
        <v>86</v>
      </c>
      <c r="C8" s="289" t="s">
        <v>182</v>
      </c>
      <c r="D8" s="277" t="s">
        <v>113</v>
      </c>
      <c r="E8" s="277">
        <v>8</v>
      </c>
      <c r="F8" s="277" t="s">
        <v>64</v>
      </c>
      <c r="G8" s="308"/>
      <c r="H8" s="315">
        <f>E8*G8</f>
        <v>0</v>
      </c>
      <c r="I8" s="301" t="s">
        <v>91</v>
      </c>
      <c r="J8" s="298" t="s">
        <v>209</v>
      </c>
      <c r="K8" s="279"/>
      <c r="L8" s="282"/>
    </row>
    <row r="9" spans="2:13" s="275" customFormat="1" x14ac:dyDescent="0.2">
      <c r="B9" s="301" t="s">
        <v>86</v>
      </c>
      <c r="C9" s="289" t="s">
        <v>183</v>
      </c>
      <c r="D9" s="277" t="s">
        <v>84</v>
      </c>
      <c r="E9" s="277">
        <v>40</v>
      </c>
      <c r="F9" s="277" t="s">
        <v>64</v>
      </c>
      <c r="G9" s="308"/>
      <c r="H9" s="315">
        <f>E9*G9</f>
        <v>0</v>
      </c>
      <c r="I9" s="301" t="s">
        <v>91</v>
      </c>
      <c r="J9" s="298" t="s">
        <v>209</v>
      </c>
      <c r="K9" s="279"/>
      <c r="L9" s="282"/>
    </row>
    <row r="10" spans="2:13" x14ac:dyDescent="0.2">
      <c r="B10" s="301" t="s">
        <v>86</v>
      </c>
      <c r="C10" s="289" t="s">
        <v>184</v>
      </c>
      <c r="D10" s="104" t="s">
        <v>76</v>
      </c>
      <c r="E10" s="110">
        <v>6</v>
      </c>
      <c r="F10" s="104" t="s">
        <v>64</v>
      </c>
      <c r="G10" s="286"/>
      <c r="H10" s="311">
        <f t="shared" ref="H10:H12" si="1">E10*G10</f>
        <v>0</v>
      </c>
      <c r="I10" s="301" t="s">
        <v>91</v>
      </c>
      <c r="J10" s="298" t="s">
        <v>209</v>
      </c>
    </row>
    <row r="11" spans="2:13" x14ac:dyDescent="0.2">
      <c r="B11" s="301" t="s">
        <v>86</v>
      </c>
      <c r="C11" s="289" t="s">
        <v>185</v>
      </c>
      <c r="D11" s="104" t="s">
        <v>82</v>
      </c>
      <c r="E11" s="110">
        <v>4</v>
      </c>
      <c r="F11" s="104" t="s">
        <v>64</v>
      </c>
      <c r="G11" s="286"/>
      <c r="H11" s="311">
        <f t="shared" si="1"/>
        <v>0</v>
      </c>
      <c r="I11" s="301" t="s">
        <v>91</v>
      </c>
      <c r="J11" s="298" t="s">
        <v>209</v>
      </c>
    </row>
    <row r="12" spans="2:13" x14ac:dyDescent="0.2">
      <c r="B12" s="301" t="s">
        <v>86</v>
      </c>
      <c r="C12" s="289" t="s">
        <v>186</v>
      </c>
      <c r="D12" s="104" t="s">
        <v>150</v>
      </c>
      <c r="E12" s="110">
        <v>6</v>
      </c>
      <c r="F12" s="104" t="s">
        <v>64</v>
      </c>
      <c r="G12" s="286"/>
      <c r="H12" s="311">
        <f t="shared" si="1"/>
        <v>0</v>
      </c>
      <c r="I12" s="301" t="s">
        <v>91</v>
      </c>
      <c r="J12" s="298" t="s">
        <v>209</v>
      </c>
    </row>
    <row r="13" spans="2:13" x14ac:dyDescent="0.2">
      <c r="B13" s="301" t="s">
        <v>86</v>
      </c>
      <c r="C13" s="289" t="s">
        <v>187</v>
      </c>
      <c r="D13" s="104" t="s">
        <v>114</v>
      </c>
      <c r="E13" s="110">
        <v>29</v>
      </c>
      <c r="F13" s="104" t="s">
        <v>64</v>
      </c>
      <c r="G13" s="286"/>
      <c r="H13" s="311">
        <f t="shared" ref="H13" si="2">E13*G13</f>
        <v>0</v>
      </c>
      <c r="I13" s="301" t="s">
        <v>91</v>
      </c>
      <c r="J13" s="298" t="s">
        <v>209</v>
      </c>
      <c r="L13" s="283"/>
      <c r="M13" s="103"/>
    </row>
    <row r="14" spans="2:13" s="275" customFormat="1" x14ac:dyDescent="0.2">
      <c r="B14" s="301" t="s">
        <v>86</v>
      </c>
      <c r="C14" s="289" t="s">
        <v>188</v>
      </c>
      <c r="D14" s="104" t="s">
        <v>115</v>
      </c>
      <c r="E14" s="110">
        <v>9</v>
      </c>
      <c r="F14" s="104" t="s">
        <v>64</v>
      </c>
      <c r="G14" s="286"/>
      <c r="H14" s="315">
        <f t="shared" ref="H14:H19" si="3">E14*G14</f>
        <v>0</v>
      </c>
      <c r="I14" s="301" t="s">
        <v>91</v>
      </c>
      <c r="J14" s="298" t="s">
        <v>209</v>
      </c>
      <c r="K14" s="279"/>
      <c r="L14" s="282"/>
    </row>
    <row r="15" spans="2:13" s="275" customFormat="1" x14ac:dyDescent="0.2">
      <c r="B15" s="301" t="s">
        <v>86</v>
      </c>
      <c r="C15" s="289" t="s">
        <v>189</v>
      </c>
      <c r="D15" s="101" t="s">
        <v>205</v>
      </c>
      <c r="E15" s="101">
        <v>5</v>
      </c>
      <c r="F15" s="101" t="s">
        <v>64</v>
      </c>
      <c r="G15" s="327"/>
      <c r="H15" s="330">
        <f t="shared" si="3"/>
        <v>0</v>
      </c>
      <c r="I15" s="301" t="s">
        <v>91</v>
      </c>
      <c r="J15" s="298" t="s">
        <v>209</v>
      </c>
      <c r="K15" s="321"/>
    </row>
    <row r="16" spans="2:13" s="275" customFormat="1" x14ac:dyDescent="0.2">
      <c r="B16" s="301" t="s">
        <v>86</v>
      </c>
      <c r="C16" s="289" t="s">
        <v>190</v>
      </c>
      <c r="D16" s="101" t="s">
        <v>206</v>
      </c>
      <c r="E16" s="101">
        <v>5</v>
      </c>
      <c r="F16" s="101" t="s">
        <v>64</v>
      </c>
      <c r="G16" s="325"/>
      <c r="H16" s="330">
        <f t="shared" si="3"/>
        <v>0</v>
      </c>
      <c r="I16" s="301" t="s">
        <v>91</v>
      </c>
      <c r="J16" s="298" t="s">
        <v>209</v>
      </c>
      <c r="K16" s="321"/>
    </row>
    <row r="17" spans="2:13" s="275" customFormat="1" x14ac:dyDescent="0.2">
      <c r="B17" s="301" t="s">
        <v>86</v>
      </c>
      <c r="C17" s="289" t="s">
        <v>191</v>
      </c>
      <c r="D17" s="101" t="s">
        <v>207</v>
      </c>
      <c r="E17" s="101">
        <v>10</v>
      </c>
      <c r="F17" s="101" t="s">
        <v>64</v>
      </c>
      <c r="G17" s="325"/>
      <c r="H17" s="330">
        <f t="shared" si="3"/>
        <v>0</v>
      </c>
      <c r="I17" s="301" t="s">
        <v>91</v>
      </c>
      <c r="J17" s="298" t="s">
        <v>209</v>
      </c>
      <c r="K17" s="321"/>
    </row>
    <row r="18" spans="2:13" s="275" customFormat="1" x14ac:dyDescent="0.2">
      <c r="B18" s="301" t="s">
        <v>86</v>
      </c>
      <c r="C18" s="289" t="s">
        <v>192</v>
      </c>
      <c r="D18" s="104" t="s">
        <v>211</v>
      </c>
      <c r="E18" s="110">
        <v>420</v>
      </c>
      <c r="F18" s="104" t="s">
        <v>65</v>
      </c>
      <c r="G18" s="286"/>
      <c r="H18" s="314">
        <f t="shared" si="3"/>
        <v>0</v>
      </c>
      <c r="I18" s="301" t="s">
        <v>91</v>
      </c>
      <c r="J18" s="298" t="s">
        <v>209</v>
      </c>
    </row>
    <row r="19" spans="2:13" s="275" customFormat="1" x14ac:dyDescent="0.2">
      <c r="B19" s="301" t="s">
        <v>86</v>
      </c>
      <c r="C19" s="289" t="s">
        <v>193</v>
      </c>
      <c r="D19" s="104" t="s">
        <v>212</v>
      </c>
      <c r="E19" s="110">
        <v>70</v>
      </c>
      <c r="F19" s="104" t="s">
        <v>65</v>
      </c>
      <c r="G19" s="286"/>
      <c r="H19" s="314">
        <f t="shared" si="3"/>
        <v>0</v>
      </c>
      <c r="I19" s="301" t="s">
        <v>91</v>
      </c>
      <c r="J19" s="298" t="s">
        <v>209</v>
      </c>
    </row>
    <row r="20" spans="2:13" s="275" customFormat="1" x14ac:dyDescent="0.2">
      <c r="B20" s="301" t="s">
        <v>86</v>
      </c>
      <c r="C20" s="289" t="s">
        <v>194</v>
      </c>
      <c r="D20" s="104" t="s">
        <v>213</v>
      </c>
      <c r="E20" s="110">
        <v>208</v>
      </c>
      <c r="F20" s="104" t="s">
        <v>65</v>
      </c>
      <c r="G20" s="286"/>
      <c r="H20" s="314">
        <f t="shared" ref="H20:H22" si="4">E20*G20</f>
        <v>0</v>
      </c>
      <c r="I20" s="301" t="s">
        <v>91</v>
      </c>
      <c r="J20" s="298" t="s">
        <v>209</v>
      </c>
    </row>
    <row r="21" spans="2:13" s="275" customFormat="1" x14ac:dyDescent="0.2">
      <c r="B21" s="301" t="s">
        <v>86</v>
      </c>
      <c r="C21" s="289" t="s">
        <v>195</v>
      </c>
      <c r="D21" s="104" t="s">
        <v>210</v>
      </c>
      <c r="E21" s="110">
        <v>10</v>
      </c>
      <c r="F21" s="104" t="s">
        <v>65</v>
      </c>
      <c r="G21" s="286"/>
      <c r="H21" s="314">
        <f t="shared" si="4"/>
        <v>0</v>
      </c>
      <c r="I21" s="301" t="s">
        <v>91</v>
      </c>
      <c r="J21" s="298" t="s">
        <v>209</v>
      </c>
    </row>
    <row r="22" spans="2:13" s="275" customFormat="1" x14ac:dyDescent="0.2">
      <c r="B22" s="301" t="s">
        <v>86</v>
      </c>
      <c r="C22" s="289" t="s">
        <v>196</v>
      </c>
      <c r="D22" s="104" t="s">
        <v>203</v>
      </c>
      <c r="E22" s="110">
        <v>60</v>
      </c>
      <c r="F22" s="104" t="s">
        <v>65</v>
      </c>
      <c r="G22" s="286"/>
      <c r="H22" s="314">
        <f t="shared" si="4"/>
        <v>0</v>
      </c>
      <c r="I22" s="301" t="s">
        <v>91</v>
      </c>
      <c r="J22" s="298" t="s">
        <v>209</v>
      </c>
    </row>
    <row r="23" spans="2:13" ht="13.5" customHeight="1" x14ac:dyDescent="0.2">
      <c r="B23" s="301" t="s">
        <v>86</v>
      </c>
      <c r="C23" s="289" t="s">
        <v>197</v>
      </c>
      <c r="D23" s="328" t="s">
        <v>200</v>
      </c>
      <c r="E23" s="287">
        <v>53</v>
      </c>
      <c r="F23" s="288" t="s">
        <v>64</v>
      </c>
      <c r="G23" s="309"/>
      <c r="H23" s="311">
        <f t="shared" ref="H23:H24" si="5">E23*G23</f>
        <v>0</v>
      </c>
      <c r="I23" s="301" t="s">
        <v>91</v>
      </c>
      <c r="J23" s="298" t="s">
        <v>209</v>
      </c>
      <c r="L23" s="284"/>
      <c r="M23" s="63"/>
    </row>
    <row r="24" spans="2:13" ht="14.25" customHeight="1" x14ac:dyDescent="0.2">
      <c r="B24" s="301" t="s">
        <v>86</v>
      </c>
      <c r="C24" s="289" t="s">
        <v>198</v>
      </c>
      <c r="D24" s="328" t="s">
        <v>201</v>
      </c>
      <c r="E24" s="287">
        <v>8</v>
      </c>
      <c r="F24" s="288" t="s">
        <v>64</v>
      </c>
      <c r="G24" s="309"/>
      <c r="H24" s="311">
        <f t="shared" si="5"/>
        <v>0</v>
      </c>
      <c r="I24" s="301" t="s">
        <v>91</v>
      </c>
      <c r="J24" s="298" t="s">
        <v>209</v>
      </c>
      <c r="L24" s="284"/>
      <c r="M24" s="63"/>
    </row>
    <row r="25" spans="2:13" ht="12.75" x14ac:dyDescent="0.2">
      <c r="B25" s="301" t="s">
        <v>86</v>
      </c>
      <c r="C25" s="289" t="s">
        <v>199</v>
      </c>
      <c r="D25" s="329" t="s">
        <v>202</v>
      </c>
      <c r="E25" s="287">
        <v>13</v>
      </c>
      <c r="F25" s="288" t="s">
        <v>64</v>
      </c>
      <c r="G25" s="309"/>
      <c r="H25" s="311">
        <f>E25*G25</f>
        <v>0</v>
      </c>
      <c r="I25" s="301" t="s">
        <v>91</v>
      </c>
      <c r="J25" s="298" t="s">
        <v>209</v>
      </c>
      <c r="L25" s="284"/>
      <c r="M25" s="63"/>
    </row>
    <row r="26" spans="2:13" x14ac:dyDescent="0.2">
      <c r="B26" s="76"/>
      <c r="C26" s="95" t="s">
        <v>57</v>
      </c>
      <c r="D26" s="67" t="str">
        <f>CONCATENATE(C6," ",D6)</f>
        <v xml:space="preserve"> Elektromateriál</v>
      </c>
      <c r="E26" s="76"/>
      <c r="F26" s="65"/>
      <c r="G26" s="310"/>
      <c r="H26" s="312">
        <f>SUM(H7:H25)</f>
        <v>0</v>
      </c>
      <c r="I26" s="301"/>
      <c r="J26" s="298"/>
    </row>
    <row r="27" spans="2:13" x14ac:dyDescent="0.2">
      <c r="B27" s="76"/>
      <c r="C27" s="95"/>
      <c r="D27" s="67"/>
      <c r="E27" s="76"/>
      <c r="F27" s="65"/>
      <c r="G27" s="310"/>
      <c r="H27" s="312"/>
      <c r="I27" s="301"/>
      <c r="J27" s="298"/>
    </row>
    <row r="28" spans="2:13" x14ac:dyDescent="0.2">
      <c r="B28" s="66" t="s">
        <v>56</v>
      </c>
      <c r="C28" s="95"/>
      <c r="D28" s="105" t="s">
        <v>66</v>
      </c>
      <c r="E28" s="76"/>
      <c r="F28" s="65"/>
      <c r="G28" s="310"/>
      <c r="H28" s="313"/>
      <c r="I28" s="301"/>
      <c r="J28" s="298"/>
      <c r="K28" s="285"/>
      <c r="L28" s="280"/>
    </row>
    <row r="29" spans="2:13" s="275" customFormat="1" x14ac:dyDescent="0.2">
      <c r="B29" s="110" t="s">
        <v>87</v>
      </c>
      <c r="C29" s="141" t="s">
        <v>121</v>
      </c>
      <c r="D29" s="104" t="s">
        <v>117</v>
      </c>
      <c r="E29" s="110">
        <v>65</v>
      </c>
      <c r="F29" s="104" t="s">
        <v>64</v>
      </c>
      <c r="G29" s="286"/>
      <c r="H29" s="314">
        <f t="shared" ref="H29:H40" si="6">E29*G29</f>
        <v>0</v>
      </c>
      <c r="I29" s="301" t="s">
        <v>98</v>
      </c>
      <c r="J29" s="298" t="s">
        <v>209</v>
      </c>
      <c r="K29" s="279"/>
    </row>
    <row r="30" spans="2:13" s="275" customFormat="1" x14ac:dyDescent="0.2">
      <c r="B30" s="110" t="s">
        <v>87</v>
      </c>
      <c r="C30" s="141" t="s">
        <v>101</v>
      </c>
      <c r="D30" s="104" t="s">
        <v>118</v>
      </c>
      <c r="E30" s="110">
        <v>8</v>
      </c>
      <c r="F30" s="104" t="s">
        <v>64</v>
      </c>
      <c r="G30" s="286"/>
      <c r="H30" s="314">
        <f>E30*G30</f>
        <v>0</v>
      </c>
      <c r="I30" s="301" t="s">
        <v>98</v>
      </c>
      <c r="J30" s="298" t="s">
        <v>209</v>
      </c>
      <c r="K30" s="279"/>
    </row>
    <row r="31" spans="2:13" s="275" customFormat="1" x14ac:dyDescent="0.2">
      <c r="B31" s="110" t="s">
        <v>87</v>
      </c>
      <c r="C31" s="141" t="s">
        <v>102</v>
      </c>
      <c r="D31" s="104" t="s">
        <v>78</v>
      </c>
      <c r="E31" s="110">
        <v>6</v>
      </c>
      <c r="F31" s="104" t="s">
        <v>64</v>
      </c>
      <c r="G31" s="286"/>
      <c r="H31" s="314">
        <f t="shared" si="6"/>
        <v>0</v>
      </c>
      <c r="I31" s="301" t="s">
        <v>98</v>
      </c>
      <c r="J31" s="298" t="s">
        <v>209</v>
      </c>
      <c r="K31" s="279"/>
    </row>
    <row r="32" spans="2:13" s="275" customFormat="1" x14ac:dyDescent="0.2">
      <c r="B32" s="110" t="s">
        <v>87</v>
      </c>
      <c r="C32" s="141" t="s">
        <v>103</v>
      </c>
      <c r="D32" s="104" t="s">
        <v>128</v>
      </c>
      <c r="E32" s="110">
        <v>4</v>
      </c>
      <c r="F32" s="104" t="s">
        <v>64</v>
      </c>
      <c r="G32" s="286"/>
      <c r="H32" s="314">
        <f t="shared" si="6"/>
        <v>0</v>
      </c>
      <c r="I32" s="301" t="s">
        <v>98</v>
      </c>
      <c r="J32" s="298" t="s">
        <v>209</v>
      </c>
      <c r="K32" s="279"/>
    </row>
    <row r="33" spans="2:17" s="275" customFormat="1" x14ac:dyDescent="0.2">
      <c r="B33" s="110" t="s">
        <v>87</v>
      </c>
      <c r="C33" s="141" t="s">
        <v>152</v>
      </c>
      <c r="D33" s="104" t="s">
        <v>151</v>
      </c>
      <c r="E33" s="110">
        <v>6</v>
      </c>
      <c r="F33" s="104" t="s">
        <v>64</v>
      </c>
      <c r="G33" s="286"/>
      <c r="H33" s="314">
        <f t="shared" si="6"/>
        <v>0</v>
      </c>
      <c r="I33" s="301" t="s">
        <v>98</v>
      </c>
      <c r="J33" s="298" t="s">
        <v>209</v>
      </c>
      <c r="K33" s="279"/>
    </row>
    <row r="34" spans="2:17" s="275" customFormat="1" x14ac:dyDescent="0.2">
      <c r="B34" s="110" t="s">
        <v>87</v>
      </c>
      <c r="C34" s="141" t="s">
        <v>129</v>
      </c>
      <c r="D34" s="104" t="s">
        <v>119</v>
      </c>
      <c r="E34" s="110">
        <v>38</v>
      </c>
      <c r="F34" s="104" t="s">
        <v>64</v>
      </c>
      <c r="G34" s="286"/>
      <c r="H34" s="314">
        <f>E34*G34</f>
        <v>0</v>
      </c>
      <c r="I34" s="301" t="s">
        <v>98</v>
      </c>
      <c r="J34" s="298" t="s">
        <v>209</v>
      </c>
      <c r="K34" s="279"/>
    </row>
    <row r="35" spans="2:17" s="275" customFormat="1" x14ac:dyDescent="0.2">
      <c r="B35" s="110" t="s">
        <v>87</v>
      </c>
      <c r="C35" s="141" t="s">
        <v>215</v>
      </c>
      <c r="D35" s="104" t="s">
        <v>216</v>
      </c>
      <c r="E35" s="110">
        <v>5</v>
      </c>
      <c r="F35" s="104" t="s">
        <v>64</v>
      </c>
      <c r="G35" s="286"/>
      <c r="H35" s="314">
        <f>E35*G35</f>
        <v>0</v>
      </c>
      <c r="I35" s="301" t="s">
        <v>98</v>
      </c>
      <c r="J35" s="298"/>
      <c r="K35" s="279"/>
    </row>
    <row r="36" spans="2:17" s="275" customFormat="1" x14ac:dyDescent="0.2">
      <c r="B36" s="110" t="s">
        <v>87</v>
      </c>
      <c r="C36" s="141" t="s">
        <v>104</v>
      </c>
      <c r="D36" s="104" t="s">
        <v>79</v>
      </c>
      <c r="E36" s="110">
        <v>490</v>
      </c>
      <c r="F36" s="104" t="s">
        <v>65</v>
      </c>
      <c r="G36" s="286"/>
      <c r="H36" s="314">
        <f>E36*G36</f>
        <v>0</v>
      </c>
      <c r="I36" s="301" t="s">
        <v>98</v>
      </c>
      <c r="J36" s="298" t="s">
        <v>209</v>
      </c>
      <c r="K36" s="279"/>
    </row>
    <row r="37" spans="2:17" s="275" customFormat="1" x14ac:dyDescent="0.2">
      <c r="B37" s="110" t="s">
        <v>87</v>
      </c>
      <c r="C37" s="141" t="s">
        <v>130</v>
      </c>
      <c r="D37" s="104" t="s">
        <v>120</v>
      </c>
      <c r="E37" s="110">
        <v>208</v>
      </c>
      <c r="F37" s="104" t="s">
        <v>65</v>
      </c>
      <c r="G37" s="286"/>
      <c r="H37" s="314">
        <f t="shared" si="6"/>
        <v>0</v>
      </c>
      <c r="I37" s="301" t="s">
        <v>98</v>
      </c>
      <c r="J37" s="298" t="s">
        <v>209</v>
      </c>
      <c r="K37" s="279"/>
    </row>
    <row r="38" spans="2:17" s="275" customFormat="1" x14ac:dyDescent="0.2">
      <c r="B38" s="110" t="s">
        <v>87</v>
      </c>
      <c r="C38" s="141" t="s">
        <v>217</v>
      </c>
      <c r="D38" s="104" t="s">
        <v>218</v>
      </c>
      <c r="E38" s="110">
        <v>10</v>
      </c>
      <c r="F38" s="104" t="s">
        <v>65</v>
      </c>
      <c r="G38" s="286"/>
      <c r="H38" s="314">
        <f t="shared" ref="H38" si="7">E38*G38</f>
        <v>0</v>
      </c>
      <c r="I38" s="301" t="s">
        <v>98</v>
      </c>
      <c r="J38" s="298" t="s">
        <v>209</v>
      </c>
      <c r="K38" s="279"/>
    </row>
    <row r="39" spans="2:17" s="275" customFormat="1" x14ac:dyDescent="0.2">
      <c r="B39" s="110" t="s">
        <v>87</v>
      </c>
      <c r="C39" s="141" t="s">
        <v>131</v>
      </c>
      <c r="D39" s="104" t="s">
        <v>214</v>
      </c>
      <c r="E39" s="110">
        <v>60</v>
      </c>
      <c r="F39" s="104" t="s">
        <v>65</v>
      </c>
      <c r="G39" s="286"/>
      <c r="H39" s="314">
        <f t="shared" si="6"/>
        <v>0</v>
      </c>
      <c r="I39" s="301" t="s">
        <v>98</v>
      </c>
      <c r="J39" s="298" t="s">
        <v>209</v>
      </c>
      <c r="K39" s="279"/>
    </row>
    <row r="40" spans="2:17" s="275" customFormat="1" x14ac:dyDescent="0.2">
      <c r="B40" s="110" t="s">
        <v>87</v>
      </c>
      <c r="C40" s="141" t="s">
        <v>92</v>
      </c>
      <c r="D40" s="104" t="s">
        <v>75</v>
      </c>
      <c r="E40" s="110">
        <v>475</v>
      </c>
      <c r="F40" s="104" t="s">
        <v>64</v>
      </c>
      <c r="G40" s="286"/>
      <c r="H40" s="314">
        <f t="shared" si="6"/>
        <v>0</v>
      </c>
      <c r="I40" s="301" t="s">
        <v>98</v>
      </c>
      <c r="J40" s="298" t="s">
        <v>209</v>
      </c>
      <c r="K40" s="279"/>
    </row>
    <row r="41" spans="2:17" s="275" customFormat="1" x14ac:dyDescent="0.2">
      <c r="B41" s="110" t="s">
        <v>87</v>
      </c>
      <c r="C41" s="141" t="s">
        <v>105</v>
      </c>
      <c r="D41" s="104" t="s">
        <v>81</v>
      </c>
      <c r="E41" s="110">
        <v>53</v>
      </c>
      <c r="F41" s="104" t="s">
        <v>64</v>
      </c>
      <c r="G41" s="286"/>
      <c r="H41" s="314">
        <f>E41*G41</f>
        <v>0</v>
      </c>
      <c r="I41" s="301" t="s">
        <v>98</v>
      </c>
      <c r="J41" s="298" t="s">
        <v>209</v>
      </c>
      <c r="K41" s="279"/>
    </row>
    <row r="42" spans="2:17" s="275" customFormat="1" x14ac:dyDescent="0.2">
      <c r="B42" s="110" t="s">
        <v>87</v>
      </c>
      <c r="C42" s="141" t="s">
        <v>132</v>
      </c>
      <c r="D42" s="104" t="s">
        <v>80</v>
      </c>
      <c r="E42" s="110">
        <v>21</v>
      </c>
      <c r="F42" s="104" t="s">
        <v>64</v>
      </c>
      <c r="G42" s="286"/>
      <c r="H42" s="314">
        <f>E42*G42</f>
        <v>0</v>
      </c>
      <c r="I42" s="301" t="s">
        <v>98</v>
      </c>
      <c r="J42" s="298" t="s">
        <v>209</v>
      </c>
      <c r="K42" s="279"/>
    </row>
    <row r="43" spans="2:17" x14ac:dyDescent="0.2">
      <c r="B43" s="76" t="s">
        <v>93</v>
      </c>
      <c r="C43" s="141" t="s">
        <v>95</v>
      </c>
      <c r="D43" s="104" t="s">
        <v>96</v>
      </c>
      <c r="E43" s="110">
        <v>120</v>
      </c>
      <c r="F43" s="101" t="s">
        <v>65</v>
      </c>
      <c r="G43" s="286"/>
      <c r="H43" s="311">
        <f t="shared" ref="H43:H44" si="8">E43*G43</f>
        <v>0</v>
      </c>
      <c r="I43" s="301" t="s">
        <v>98</v>
      </c>
      <c r="J43" s="298" t="s">
        <v>209</v>
      </c>
      <c r="L43" s="54"/>
      <c r="M43" s="273"/>
      <c r="N43" s="62"/>
      <c r="O43" s="63"/>
      <c r="P43" s="63"/>
      <c r="Q43" s="63"/>
    </row>
    <row r="44" spans="2:17" x14ac:dyDescent="0.2">
      <c r="B44" s="76" t="s">
        <v>93</v>
      </c>
      <c r="C44" s="141" t="s">
        <v>106</v>
      </c>
      <c r="D44" s="104" t="s">
        <v>94</v>
      </c>
      <c r="E44" s="110">
        <v>35</v>
      </c>
      <c r="F44" s="101" t="s">
        <v>64</v>
      </c>
      <c r="G44" s="286"/>
      <c r="H44" s="311">
        <f t="shared" si="8"/>
        <v>0</v>
      </c>
      <c r="I44" s="301" t="s">
        <v>98</v>
      </c>
      <c r="J44" s="298" t="s">
        <v>209</v>
      </c>
      <c r="L44" s="54"/>
      <c r="M44" s="273"/>
      <c r="N44" s="62"/>
      <c r="O44" s="63"/>
      <c r="P44" s="63"/>
      <c r="Q44" s="63"/>
    </row>
    <row r="45" spans="2:17" x14ac:dyDescent="0.2">
      <c r="B45" s="76"/>
      <c r="C45" s="95" t="s">
        <v>57</v>
      </c>
      <c r="D45" s="67" t="str">
        <f>CONCATENATE(C28," ",D28)</f>
        <v xml:space="preserve"> Elektromontáže</v>
      </c>
      <c r="E45" s="76"/>
      <c r="F45" s="65"/>
      <c r="G45" s="310"/>
      <c r="H45" s="312">
        <f>SUM(H29:H44)</f>
        <v>0</v>
      </c>
      <c r="I45" s="301"/>
      <c r="J45" s="298"/>
    </row>
    <row r="46" spans="2:17" x14ac:dyDescent="0.2">
      <c r="B46" s="76"/>
      <c r="C46" s="95"/>
      <c r="D46" s="67"/>
      <c r="E46" s="76"/>
      <c r="F46" s="65"/>
      <c r="G46" s="310"/>
      <c r="H46" s="312"/>
      <c r="I46" s="301"/>
      <c r="J46" s="298"/>
    </row>
    <row r="47" spans="2:17" x14ac:dyDescent="0.2">
      <c r="B47" s="66" t="s">
        <v>56</v>
      </c>
      <c r="C47" s="95"/>
      <c r="D47" s="105" t="s">
        <v>71</v>
      </c>
      <c r="E47" s="76"/>
      <c r="F47" s="65"/>
      <c r="G47" s="310"/>
      <c r="H47" s="313"/>
      <c r="I47" s="301"/>
      <c r="J47" s="298"/>
    </row>
    <row r="48" spans="2:17" x14ac:dyDescent="0.2">
      <c r="B48" s="76" t="s">
        <v>24</v>
      </c>
      <c r="C48" s="289" t="s">
        <v>159</v>
      </c>
      <c r="D48" s="104" t="s">
        <v>204</v>
      </c>
      <c r="E48" s="140">
        <v>24</v>
      </c>
      <c r="F48" s="108" t="s">
        <v>68</v>
      </c>
      <c r="G48" s="310"/>
      <c r="H48" s="313">
        <f>ROUND(E48*G48,2)</f>
        <v>0</v>
      </c>
      <c r="I48" s="301" t="s">
        <v>91</v>
      </c>
      <c r="J48" s="298"/>
    </row>
    <row r="49" spans="2:10" x14ac:dyDescent="0.2">
      <c r="B49" s="76"/>
      <c r="C49" s="95" t="s">
        <v>57</v>
      </c>
      <c r="D49" s="67" t="str">
        <f>CONCATENATE(C47," ",D47)</f>
        <v xml:space="preserve"> Práce v HZS</v>
      </c>
      <c r="E49" s="71"/>
      <c r="F49" s="65"/>
      <c r="G49" s="310"/>
      <c r="H49" s="312">
        <f>SUM(H48:H48)</f>
        <v>0</v>
      </c>
      <c r="I49" s="301"/>
      <c r="J49" s="298"/>
    </row>
    <row r="50" spans="2:10" x14ac:dyDescent="0.2">
      <c r="B50" s="76"/>
      <c r="C50" s="95"/>
      <c r="D50" s="67"/>
      <c r="E50" s="71"/>
      <c r="F50" s="65"/>
      <c r="G50" s="310"/>
      <c r="H50" s="312"/>
      <c r="I50" s="301"/>
      <c r="J50" s="298"/>
    </row>
    <row r="51" spans="2:10" x14ac:dyDescent="0.2">
      <c r="B51" s="66" t="s">
        <v>56</v>
      </c>
      <c r="C51" s="95"/>
      <c r="D51" s="105" t="s">
        <v>67</v>
      </c>
      <c r="E51" s="71"/>
      <c r="F51" s="65"/>
      <c r="G51" s="310"/>
      <c r="H51" s="313"/>
      <c r="I51" s="301"/>
      <c r="J51" s="298"/>
    </row>
    <row r="52" spans="2:10" x14ac:dyDescent="0.2">
      <c r="B52" s="76" t="s">
        <v>97</v>
      </c>
      <c r="C52" s="289" t="s">
        <v>160</v>
      </c>
      <c r="D52" s="106" t="s">
        <v>67</v>
      </c>
      <c r="E52" s="140">
        <v>16</v>
      </c>
      <c r="F52" s="108" t="s">
        <v>68</v>
      </c>
      <c r="G52" s="310"/>
      <c r="H52" s="313">
        <f>ROUND(E52*G52,2)</f>
        <v>0</v>
      </c>
      <c r="I52" s="301" t="s">
        <v>91</v>
      </c>
      <c r="J52" s="298"/>
    </row>
    <row r="53" spans="2:10" x14ac:dyDescent="0.2">
      <c r="B53" s="76"/>
      <c r="C53" s="95" t="s">
        <v>57</v>
      </c>
      <c r="D53" s="67" t="str">
        <f>CONCATENATE(C51," ",D51)</f>
        <v xml:space="preserve"> Výchozí revize</v>
      </c>
      <c r="E53" s="76"/>
      <c r="F53" s="65"/>
      <c r="G53" s="98"/>
      <c r="H53" s="312">
        <f>SUM(H52)</f>
        <v>0</v>
      </c>
      <c r="I53" s="301"/>
      <c r="J53" s="298"/>
    </row>
    <row r="54" spans="2:10" x14ac:dyDescent="0.2">
      <c r="I54" s="302"/>
      <c r="J54" s="299"/>
    </row>
    <row r="55" spans="2:10" x14ac:dyDescent="0.2">
      <c r="B55" s="55"/>
      <c r="C55" s="57"/>
      <c r="D55" s="57"/>
      <c r="E55" s="55"/>
      <c r="F55" s="58"/>
      <c r="G55" s="99"/>
      <c r="H55" s="59">
        <f>SUM(H53,H49,H45,H26)</f>
        <v>0</v>
      </c>
      <c r="I55" s="302"/>
      <c r="J55" s="299"/>
    </row>
    <row r="56" spans="2:10" x14ac:dyDescent="0.2">
      <c r="I56" s="302"/>
      <c r="J56" s="299"/>
    </row>
    <row r="57" spans="2:10" x14ac:dyDescent="0.2">
      <c r="I57" s="303"/>
      <c r="J57" s="291"/>
    </row>
    <row r="58" spans="2:10" x14ac:dyDescent="0.2">
      <c r="I58" s="303"/>
      <c r="J58" s="291"/>
    </row>
    <row r="59" spans="2:10" x14ac:dyDescent="0.2">
      <c r="I59" s="303"/>
      <c r="J59" s="291"/>
    </row>
    <row r="60" spans="2:10" x14ac:dyDescent="0.2">
      <c r="I60" s="303"/>
      <c r="J60" s="291"/>
    </row>
    <row r="61" spans="2:10" x14ac:dyDescent="0.2">
      <c r="I61" s="302"/>
      <c r="J61" s="299"/>
    </row>
    <row r="62" spans="2:10" x14ac:dyDescent="0.2">
      <c r="I62" s="302"/>
      <c r="J62" s="299"/>
    </row>
    <row r="63" spans="2:10" x14ac:dyDescent="0.2">
      <c r="I63" s="302"/>
      <c r="J63" s="299"/>
    </row>
    <row r="64" spans="2:10" x14ac:dyDescent="0.2">
      <c r="I64" s="302"/>
      <c r="J64" s="299"/>
    </row>
    <row r="65" spans="9:10" x14ac:dyDescent="0.2">
      <c r="I65" s="302"/>
      <c r="J65" s="299"/>
    </row>
    <row r="66" spans="9:10" x14ac:dyDescent="0.2">
      <c r="I66" s="302"/>
      <c r="J66" s="299"/>
    </row>
    <row r="67" spans="9:10" x14ac:dyDescent="0.2">
      <c r="I67" s="302"/>
      <c r="J67" s="299"/>
    </row>
    <row r="68" spans="9:10" x14ac:dyDescent="0.2">
      <c r="I68" s="302"/>
      <c r="J68" s="299"/>
    </row>
    <row r="69" spans="9:10" x14ac:dyDescent="0.2">
      <c r="I69" s="302"/>
      <c r="J69" s="299"/>
    </row>
    <row r="70" spans="9:10" x14ac:dyDescent="0.2">
      <c r="I70" s="302"/>
      <c r="J70" s="299"/>
    </row>
    <row r="71" spans="9:10" x14ac:dyDescent="0.2">
      <c r="I71" s="302"/>
      <c r="J71" s="299"/>
    </row>
    <row r="72" spans="9:10" x14ac:dyDescent="0.2">
      <c r="I72" s="302"/>
      <c r="J72" s="299"/>
    </row>
    <row r="73" spans="9:10" x14ac:dyDescent="0.2">
      <c r="I73" s="302"/>
      <c r="J73" s="299"/>
    </row>
    <row r="74" spans="9:10" x14ac:dyDescent="0.2">
      <c r="I74" s="302"/>
      <c r="J74" s="299"/>
    </row>
    <row r="75" spans="9:10" x14ac:dyDescent="0.2">
      <c r="I75" s="302"/>
      <c r="J75" s="299"/>
    </row>
    <row r="76" spans="9:10" x14ac:dyDescent="0.2">
      <c r="I76" s="302"/>
      <c r="J76" s="299"/>
    </row>
    <row r="77" spans="9:10" x14ac:dyDescent="0.2">
      <c r="I77" s="302"/>
      <c r="J77" s="299"/>
    </row>
    <row r="78" spans="9:10" x14ac:dyDescent="0.2">
      <c r="I78" s="302"/>
      <c r="J78" s="299"/>
    </row>
    <row r="79" spans="9:10" x14ac:dyDescent="0.2">
      <c r="I79" s="302"/>
      <c r="J79" s="299"/>
    </row>
    <row r="80" spans="9:10" x14ac:dyDescent="0.2">
      <c r="I80" s="302"/>
      <c r="J80" s="299"/>
    </row>
    <row r="81" spans="9:10" x14ac:dyDescent="0.2">
      <c r="I81" s="302"/>
      <c r="J81" s="299"/>
    </row>
    <row r="82" spans="9:10" x14ac:dyDescent="0.2">
      <c r="I82" s="302"/>
      <c r="J82" s="299"/>
    </row>
    <row r="83" spans="9:10" x14ac:dyDescent="0.2">
      <c r="I83" s="302"/>
      <c r="J83" s="299"/>
    </row>
    <row r="84" spans="9:10" x14ac:dyDescent="0.2">
      <c r="I84" s="302"/>
      <c r="J84" s="299"/>
    </row>
    <row r="85" spans="9:10" x14ac:dyDescent="0.2">
      <c r="I85" s="302"/>
      <c r="J85" s="299"/>
    </row>
    <row r="86" spans="9:10" x14ac:dyDescent="0.2">
      <c r="I86" s="302"/>
      <c r="J86" s="299"/>
    </row>
    <row r="87" spans="9:10" x14ac:dyDescent="0.2">
      <c r="I87" s="302"/>
      <c r="J87" s="299"/>
    </row>
    <row r="88" spans="9:10" x14ac:dyDescent="0.2">
      <c r="I88" s="302"/>
      <c r="J88" s="299"/>
    </row>
    <row r="89" spans="9:10" x14ac:dyDescent="0.2">
      <c r="I89" s="302"/>
      <c r="J89" s="299"/>
    </row>
    <row r="90" spans="9:10" x14ac:dyDescent="0.2">
      <c r="I90" s="303"/>
      <c r="J90" s="291"/>
    </row>
    <row r="91" spans="9:10" x14ac:dyDescent="0.2">
      <c r="I91" s="303"/>
      <c r="J91" s="291"/>
    </row>
    <row r="92" spans="9:10" x14ac:dyDescent="0.2">
      <c r="I92" s="303"/>
      <c r="J92" s="291"/>
    </row>
    <row r="93" spans="9:10" x14ac:dyDescent="0.2">
      <c r="I93" s="302"/>
      <c r="J93" s="291"/>
    </row>
    <row r="94" spans="9:10" x14ac:dyDescent="0.2">
      <c r="I94" s="304"/>
      <c r="J94" s="291"/>
    </row>
    <row r="95" spans="9:10" x14ac:dyDescent="0.2">
      <c r="I95" s="302"/>
      <c r="J95" s="291"/>
    </row>
    <row r="96" spans="9:10" x14ac:dyDescent="0.2">
      <c r="I96" s="303"/>
      <c r="J96" s="291"/>
    </row>
    <row r="97" spans="9:10" x14ac:dyDescent="0.2">
      <c r="I97" s="302"/>
      <c r="J97" s="291"/>
    </row>
    <row r="98" spans="9:10" x14ac:dyDescent="0.2">
      <c r="I98" s="303"/>
      <c r="J98" s="291"/>
    </row>
    <row r="99" spans="9:10" x14ac:dyDescent="0.2">
      <c r="I99" s="303"/>
      <c r="J99" s="291"/>
    </row>
  </sheetData>
  <mergeCells count="2">
    <mergeCell ref="B2:C2"/>
    <mergeCell ref="B3:C3"/>
  </mergeCells>
  <phoneticPr fontId="0" type="noConversion"/>
  <printOptions gridLinesSet="0"/>
  <pageMargins left="0.59055118110236227" right="0.39370078740157483" top="0.98425196850393704" bottom="0.19685039370078741" header="0.59055118110236227" footer="0.19685039370078741"/>
  <pageSetup paperSize="9" scale="7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BF76"/>
  <sheetViews>
    <sheetView view="pageBreakPreview" zoomScaleNormal="100" zoomScaleSheetLayoutView="100" workbookViewId="0">
      <selection activeCell="D4" sqref="D4"/>
    </sheetView>
  </sheetViews>
  <sheetFormatPr defaultRowHeight="12.75" x14ac:dyDescent="0.2"/>
  <cols>
    <col min="1" max="1" width="9.140625" style="84"/>
    <col min="2" max="2" width="6" style="119" customWidth="1"/>
    <col min="3" max="3" width="6.140625" style="119" customWidth="1"/>
    <col min="4" max="4" width="17.140625" style="119" customWidth="1"/>
    <col min="5" max="5" width="17.140625" style="84" customWidth="1"/>
    <col min="6" max="10" width="17.140625" style="136" customWidth="1"/>
    <col min="11" max="16384" width="9.140625" style="84"/>
  </cols>
  <sheetData>
    <row r="1" spans="2:58" ht="13.5" thickBot="1" x14ac:dyDescent="0.25"/>
    <row r="2" spans="2:58" ht="13.5" thickTop="1" x14ac:dyDescent="0.2">
      <c r="B2" s="348" t="s">
        <v>4</v>
      </c>
      <c r="C2" s="349"/>
      <c r="D2" s="210"/>
      <c r="E2" s="211"/>
      <c r="F2" s="212"/>
      <c r="G2" s="212"/>
      <c r="H2" s="212"/>
      <c r="I2" s="213"/>
      <c r="J2" s="214"/>
    </row>
    <row r="3" spans="2:58" ht="13.5" thickBot="1" x14ac:dyDescent="0.25">
      <c r="B3" s="350" t="s">
        <v>0</v>
      </c>
      <c r="C3" s="351"/>
      <c r="D3" s="112" t="s">
        <v>133</v>
      </c>
      <c r="E3" s="85"/>
      <c r="F3" s="86"/>
      <c r="G3" s="86"/>
      <c r="H3" s="86"/>
      <c r="I3" s="86"/>
      <c r="J3" s="215"/>
    </row>
    <row r="4" spans="2:58" ht="13.5" thickTop="1" x14ac:dyDescent="0.2">
      <c r="B4" s="216"/>
      <c r="C4" s="113"/>
      <c r="D4" s="113"/>
      <c r="E4" s="87"/>
      <c r="F4" s="120"/>
      <c r="G4" s="120"/>
      <c r="H4" s="120"/>
      <c r="I4" s="120"/>
      <c r="J4" s="217"/>
    </row>
    <row r="5" spans="2:58" ht="19.5" customHeight="1" x14ac:dyDescent="0.2">
      <c r="B5" s="218" t="s">
        <v>40</v>
      </c>
      <c r="C5" s="114"/>
      <c r="D5" s="114"/>
      <c r="E5" s="22"/>
      <c r="F5" s="121"/>
      <c r="G5" s="121"/>
      <c r="H5" s="121"/>
      <c r="I5" s="121"/>
      <c r="J5" s="219"/>
    </row>
    <row r="6" spans="2:58" ht="13.5" thickBot="1" x14ac:dyDescent="0.25">
      <c r="B6" s="216"/>
      <c r="C6" s="113"/>
      <c r="D6" s="113"/>
      <c r="E6" s="87"/>
      <c r="F6" s="120"/>
      <c r="G6" s="120"/>
      <c r="H6" s="120"/>
      <c r="I6" s="120"/>
      <c r="J6" s="217"/>
    </row>
    <row r="7" spans="2:58" s="88" customFormat="1" ht="13.5" thickBot="1" x14ac:dyDescent="0.25">
      <c r="B7" s="220"/>
      <c r="C7" s="115" t="s">
        <v>41</v>
      </c>
      <c r="D7" s="115"/>
      <c r="E7" s="24"/>
      <c r="F7" s="122" t="s">
        <v>73</v>
      </c>
      <c r="G7" s="123" t="s">
        <v>42</v>
      </c>
      <c r="H7" s="123" t="s">
        <v>43</v>
      </c>
      <c r="I7" s="123"/>
      <c r="J7" s="221"/>
    </row>
    <row r="8" spans="2:58" s="89" customFormat="1" x14ac:dyDescent="0.2">
      <c r="B8" s="222" t="str">
        <f>Pol.RH!D18</f>
        <v xml:space="preserve"> Elektromateriál</v>
      </c>
      <c r="C8" s="113"/>
      <c r="D8" s="113"/>
      <c r="E8" s="27"/>
      <c r="F8" s="124">
        <f>Pol.RH!H18</f>
        <v>0</v>
      </c>
      <c r="G8" s="125">
        <v>0</v>
      </c>
      <c r="H8" s="125">
        <v>0</v>
      </c>
      <c r="I8" s="125">
        <v>0</v>
      </c>
      <c r="J8" s="223">
        <v>0</v>
      </c>
    </row>
    <row r="9" spans="2:58" s="89" customFormat="1" x14ac:dyDescent="0.2">
      <c r="B9" s="224" t="str">
        <f>Pol.RH!D26</f>
        <v xml:space="preserve"> Elektromontáže</v>
      </c>
      <c r="C9" s="116"/>
      <c r="D9" s="116"/>
      <c r="E9" s="31"/>
      <c r="F9" s="126">
        <f>Pol.RH!H26</f>
        <v>0</v>
      </c>
      <c r="G9" s="127">
        <v>0</v>
      </c>
      <c r="H9" s="127">
        <v>0</v>
      </c>
      <c r="I9" s="127">
        <v>0</v>
      </c>
      <c r="J9" s="225">
        <v>0</v>
      </c>
    </row>
    <row r="10" spans="2:58" s="89" customFormat="1" x14ac:dyDescent="0.2">
      <c r="B10" s="224" t="str">
        <f>Pol.RH!D30</f>
        <v xml:space="preserve"> Práce v HZS</v>
      </c>
      <c r="C10" s="116"/>
      <c r="D10" s="116"/>
      <c r="E10" s="31"/>
      <c r="F10" s="126">
        <f>Pol.RH!H30</f>
        <v>0</v>
      </c>
      <c r="G10" s="127">
        <v>0</v>
      </c>
      <c r="H10" s="127">
        <v>0</v>
      </c>
      <c r="I10" s="127">
        <v>0</v>
      </c>
      <c r="J10" s="225">
        <v>0</v>
      </c>
    </row>
    <row r="11" spans="2:58" s="89" customFormat="1" ht="13.5" thickBot="1" x14ac:dyDescent="0.25">
      <c r="B11" s="222" t="str">
        <f>Pol.RH!D34</f>
        <v xml:space="preserve"> Výchozí revize</v>
      </c>
      <c r="C11" s="113"/>
      <c r="D11" s="113"/>
      <c r="E11" s="27"/>
      <c r="F11" s="124">
        <f>Pol.RH!H34</f>
        <v>0</v>
      </c>
      <c r="G11" s="125">
        <v>0</v>
      </c>
      <c r="H11" s="125">
        <v>0</v>
      </c>
      <c r="I11" s="125">
        <v>0</v>
      </c>
      <c r="J11" s="223">
        <v>0</v>
      </c>
    </row>
    <row r="12" spans="2:58" s="15" customFormat="1" ht="13.5" thickBot="1" x14ac:dyDescent="0.25">
      <c r="B12" s="226"/>
      <c r="C12" s="115" t="s">
        <v>44</v>
      </c>
      <c r="D12" s="115"/>
      <c r="E12" s="35"/>
      <c r="F12" s="128">
        <f>SUM(F8:F11)</f>
        <v>0</v>
      </c>
      <c r="G12" s="129">
        <f>SUM(G8:G11)</f>
        <v>0</v>
      </c>
      <c r="H12" s="129">
        <f>SUM(H8:H11)</f>
        <v>0</v>
      </c>
      <c r="I12" s="129">
        <f>SUM(I8:I11)</f>
        <v>0</v>
      </c>
      <c r="J12" s="227">
        <f>SUM(J8:J11)</f>
        <v>0</v>
      </c>
    </row>
    <row r="13" spans="2:58" x14ac:dyDescent="0.2">
      <c r="B13" s="216"/>
      <c r="C13" s="113"/>
      <c r="D13" s="113"/>
      <c r="E13" s="87"/>
      <c r="F13" s="120"/>
      <c r="G13" s="120"/>
      <c r="H13" s="120"/>
      <c r="I13" s="120"/>
      <c r="J13" s="217"/>
    </row>
    <row r="14" spans="2:58" ht="19.5" customHeight="1" x14ac:dyDescent="0.2">
      <c r="B14" s="228" t="s">
        <v>45</v>
      </c>
      <c r="C14" s="114"/>
      <c r="D14" s="114"/>
      <c r="E14" s="22"/>
      <c r="F14" s="121"/>
      <c r="G14" s="121"/>
      <c r="H14" s="130"/>
      <c r="I14" s="121"/>
      <c r="J14" s="219"/>
      <c r="BB14" s="90"/>
      <c r="BC14" s="90"/>
      <c r="BD14" s="90"/>
      <c r="BE14" s="90"/>
      <c r="BF14" s="90"/>
    </row>
    <row r="15" spans="2:58" ht="13.5" thickBot="1" x14ac:dyDescent="0.25">
      <c r="B15" s="216"/>
      <c r="C15" s="113"/>
      <c r="D15" s="113"/>
      <c r="E15" s="87"/>
      <c r="F15" s="120"/>
      <c r="G15" s="120"/>
      <c r="H15" s="120"/>
      <c r="I15" s="120"/>
      <c r="J15" s="217"/>
    </row>
    <row r="16" spans="2:58" s="92" customFormat="1" x14ac:dyDescent="0.2">
      <c r="B16" s="229" t="s">
        <v>46</v>
      </c>
      <c r="C16" s="117"/>
      <c r="D16" s="117"/>
      <c r="E16" s="91"/>
      <c r="F16" s="131" t="s">
        <v>47</v>
      </c>
      <c r="G16" s="132" t="s">
        <v>48</v>
      </c>
      <c r="H16" s="132" t="s">
        <v>49</v>
      </c>
      <c r="I16" s="133"/>
      <c r="J16" s="230" t="s">
        <v>47</v>
      </c>
    </row>
    <row r="17" spans="2:54" x14ac:dyDescent="0.2">
      <c r="B17" s="231" t="s">
        <v>58</v>
      </c>
      <c r="C17" s="118"/>
      <c r="D17" s="118"/>
      <c r="E17" s="39"/>
      <c r="F17" s="40">
        <v>0</v>
      </c>
      <c r="G17" s="41">
        <v>0</v>
      </c>
      <c r="H17" s="42">
        <f>SUM($F$12:$J$12)</f>
        <v>0</v>
      </c>
      <c r="I17" s="43"/>
      <c r="J17" s="204">
        <f t="shared" ref="J17:J24" si="0">F17+G17*H17/100</f>
        <v>0</v>
      </c>
      <c r="BB17" s="84">
        <v>0</v>
      </c>
    </row>
    <row r="18" spans="2:54" x14ac:dyDescent="0.2">
      <c r="B18" s="231" t="s">
        <v>69</v>
      </c>
      <c r="C18" s="118"/>
      <c r="D18" s="118"/>
      <c r="E18" s="39"/>
      <c r="F18" s="40">
        <v>0</v>
      </c>
      <c r="G18" s="41">
        <v>3</v>
      </c>
      <c r="H18" s="42">
        <f>SUM($F$9:$J$9)</f>
        <v>0</v>
      </c>
      <c r="I18" s="43"/>
      <c r="J18" s="204">
        <f t="shared" si="0"/>
        <v>0</v>
      </c>
      <c r="BB18" s="84">
        <v>0</v>
      </c>
    </row>
    <row r="19" spans="2:54" x14ac:dyDescent="0.2">
      <c r="B19" s="231" t="s">
        <v>70</v>
      </c>
      <c r="C19" s="118"/>
      <c r="D19" s="118"/>
      <c r="E19" s="39"/>
      <c r="F19" s="40">
        <v>0</v>
      </c>
      <c r="G19" s="41">
        <v>5</v>
      </c>
      <c r="H19" s="42">
        <f>SUM($F$8:$J$8)</f>
        <v>0</v>
      </c>
      <c r="I19" s="43"/>
      <c r="J19" s="204">
        <f t="shared" si="0"/>
        <v>0</v>
      </c>
      <c r="BB19" s="84">
        <v>0</v>
      </c>
    </row>
    <row r="20" spans="2:54" x14ac:dyDescent="0.2">
      <c r="B20" s="231" t="s">
        <v>59</v>
      </c>
      <c r="C20" s="118"/>
      <c r="D20" s="118"/>
      <c r="E20" s="39"/>
      <c r="F20" s="40">
        <v>0</v>
      </c>
      <c r="G20" s="41">
        <v>0</v>
      </c>
      <c r="H20" s="42">
        <f>SUM($F$12:$J$12)</f>
        <v>0</v>
      </c>
      <c r="I20" s="43"/>
      <c r="J20" s="204">
        <f t="shared" si="0"/>
        <v>0</v>
      </c>
      <c r="BB20" s="84">
        <v>0</v>
      </c>
    </row>
    <row r="21" spans="2:54" x14ac:dyDescent="0.2">
      <c r="B21" s="231" t="s">
        <v>60</v>
      </c>
      <c r="C21" s="118"/>
      <c r="D21" s="118"/>
      <c r="E21" s="39"/>
      <c r="F21" s="40">
        <v>0</v>
      </c>
      <c r="G21" s="41">
        <v>0</v>
      </c>
      <c r="H21" s="42">
        <f>SUM($F$12:$J$12)</f>
        <v>0</v>
      </c>
      <c r="I21" s="43"/>
      <c r="J21" s="204">
        <f t="shared" si="0"/>
        <v>0</v>
      </c>
      <c r="BB21" s="84">
        <v>1</v>
      </c>
    </row>
    <row r="22" spans="2:54" x14ac:dyDescent="0.2">
      <c r="B22" s="231" t="s">
        <v>61</v>
      </c>
      <c r="C22" s="118"/>
      <c r="D22" s="118"/>
      <c r="E22" s="39"/>
      <c r="F22" s="40">
        <v>0</v>
      </c>
      <c r="G22" s="41">
        <v>0</v>
      </c>
      <c r="H22" s="42">
        <f>SUM($F$12:$J$12)</f>
        <v>0</v>
      </c>
      <c r="I22" s="43"/>
      <c r="J22" s="204">
        <f t="shared" si="0"/>
        <v>0</v>
      </c>
      <c r="BB22" s="84">
        <v>1</v>
      </c>
    </row>
    <row r="23" spans="2:54" x14ac:dyDescent="0.2">
      <c r="B23" s="231" t="s">
        <v>62</v>
      </c>
      <c r="C23" s="118"/>
      <c r="D23" s="118"/>
      <c r="E23" s="39"/>
      <c r="F23" s="40">
        <v>0</v>
      </c>
      <c r="G23" s="41">
        <v>0</v>
      </c>
      <c r="H23" s="42">
        <f>SUM($F$12:$J$12)</f>
        <v>0</v>
      </c>
      <c r="I23" s="43"/>
      <c r="J23" s="204">
        <f t="shared" si="0"/>
        <v>0</v>
      </c>
      <c r="BB23" s="84">
        <v>2</v>
      </c>
    </row>
    <row r="24" spans="2:54" x14ac:dyDescent="0.2">
      <c r="B24" s="231" t="s">
        <v>63</v>
      </c>
      <c r="C24" s="118"/>
      <c r="D24" s="118"/>
      <c r="E24" s="39"/>
      <c r="F24" s="40">
        <v>0</v>
      </c>
      <c r="G24" s="41">
        <v>3</v>
      </c>
      <c r="H24" s="42">
        <f>SUM($F$12:$J$12)</f>
        <v>0</v>
      </c>
      <c r="I24" s="43"/>
      <c r="J24" s="204">
        <f t="shared" si="0"/>
        <v>0</v>
      </c>
      <c r="BB24" s="84">
        <v>2</v>
      </c>
    </row>
    <row r="25" spans="2:54" x14ac:dyDescent="0.2">
      <c r="B25" s="232"/>
      <c r="C25" s="94" t="s">
        <v>50</v>
      </c>
      <c r="D25" s="116"/>
      <c r="E25" s="93"/>
      <c r="F25" s="134"/>
      <c r="G25" s="135"/>
      <c r="H25" s="135"/>
      <c r="I25" s="340">
        <f>SUM(J17:J24)</f>
        <v>0</v>
      </c>
      <c r="J25" s="341"/>
    </row>
    <row r="26" spans="2:54" x14ac:dyDescent="0.2">
      <c r="B26" s="233"/>
      <c r="C26" s="234"/>
      <c r="D26" s="234"/>
      <c r="E26" s="89"/>
      <c r="F26" s="235"/>
      <c r="G26" s="235"/>
      <c r="H26" s="235"/>
      <c r="I26" s="235"/>
      <c r="J26" s="236"/>
    </row>
    <row r="27" spans="2:54" x14ac:dyDescent="0.2">
      <c r="B27" s="233"/>
      <c r="C27" s="237"/>
      <c r="D27" s="234"/>
      <c r="E27" s="89"/>
      <c r="F27" s="235"/>
      <c r="G27" s="238"/>
      <c r="H27" s="239"/>
      <c r="I27" s="239"/>
      <c r="J27" s="240"/>
    </row>
    <row r="28" spans="2:54" x14ac:dyDescent="0.2">
      <c r="B28" s="233"/>
      <c r="C28" s="234"/>
      <c r="D28" s="234"/>
      <c r="E28" s="89"/>
      <c r="F28" s="235"/>
      <c r="G28" s="238"/>
      <c r="H28" s="239"/>
      <c r="I28" s="239"/>
      <c r="J28" s="240"/>
    </row>
    <row r="29" spans="2:54" x14ac:dyDescent="0.2">
      <c r="B29" s="233"/>
      <c r="C29" s="234"/>
      <c r="D29" s="234"/>
      <c r="E29" s="89"/>
      <c r="F29" s="235"/>
      <c r="G29" s="238"/>
      <c r="H29" s="239"/>
      <c r="I29" s="239"/>
      <c r="J29" s="240"/>
    </row>
    <row r="30" spans="2:54" x14ac:dyDescent="0.2">
      <c r="B30" s="233"/>
      <c r="C30" s="234"/>
      <c r="D30" s="234"/>
      <c r="E30" s="89"/>
      <c r="F30" s="235"/>
      <c r="G30" s="238"/>
      <c r="H30" s="239"/>
      <c r="I30" s="239"/>
      <c r="J30" s="240"/>
    </row>
    <row r="31" spans="2:54" x14ac:dyDescent="0.2">
      <c r="B31" s="233"/>
      <c r="C31" s="234"/>
      <c r="D31" s="234"/>
      <c r="E31" s="89"/>
      <c r="F31" s="235"/>
      <c r="G31" s="238"/>
      <c r="H31" s="239"/>
      <c r="I31" s="239"/>
      <c r="J31" s="240"/>
    </row>
    <row r="32" spans="2:54" x14ac:dyDescent="0.2">
      <c r="B32" s="233"/>
      <c r="C32" s="234"/>
      <c r="D32" s="234"/>
      <c r="E32" s="89"/>
      <c r="F32" s="235"/>
      <c r="G32" s="238"/>
      <c r="H32" s="239"/>
      <c r="I32" s="239"/>
      <c r="J32" s="240"/>
    </row>
    <row r="33" spans="2:10" x14ac:dyDescent="0.2">
      <c r="B33" s="233"/>
      <c r="C33" s="234"/>
      <c r="D33" s="234"/>
      <c r="E33" s="89"/>
      <c r="F33" s="235"/>
      <c r="G33" s="238"/>
      <c r="H33" s="239"/>
      <c r="I33" s="239"/>
      <c r="J33" s="240"/>
    </row>
    <row r="34" spans="2:10" x14ac:dyDescent="0.2">
      <c r="B34" s="233"/>
      <c r="C34" s="234"/>
      <c r="D34" s="234"/>
      <c r="E34" s="89"/>
      <c r="F34" s="235"/>
      <c r="G34" s="238"/>
      <c r="H34" s="239"/>
      <c r="I34" s="239"/>
      <c r="J34" s="240"/>
    </row>
    <row r="35" spans="2:10" x14ac:dyDescent="0.2">
      <c r="B35" s="233"/>
      <c r="C35" s="234"/>
      <c r="D35" s="234"/>
      <c r="E35" s="89"/>
      <c r="F35" s="235"/>
      <c r="G35" s="238"/>
      <c r="H35" s="239"/>
      <c r="I35" s="239"/>
      <c r="J35" s="240"/>
    </row>
    <row r="36" spans="2:10" ht="13.5" thickBot="1" x14ac:dyDescent="0.25">
      <c r="B36" s="241"/>
      <c r="C36" s="242"/>
      <c r="D36" s="242"/>
      <c r="E36" s="243"/>
      <c r="F36" s="244"/>
      <c r="G36" s="245"/>
      <c r="H36" s="246"/>
      <c r="I36" s="246"/>
      <c r="J36" s="247"/>
    </row>
    <row r="37" spans="2:10" ht="13.5" thickTop="1" x14ac:dyDescent="0.2">
      <c r="G37" s="137"/>
      <c r="H37" s="138"/>
      <c r="I37" s="138"/>
      <c r="J37" s="139"/>
    </row>
    <row r="38" spans="2:10" x14ac:dyDescent="0.2">
      <c r="G38" s="137"/>
      <c r="H38" s="138"/>
      <c r="I38" s="138"/>
      <c r="J38" s="139"/>
    </row>
    <row r="39" spans="2:10" x14ac:dyDescent="0.2">
      <c r="G39" s="137"/>
      <c r="H39" s="138"/>
      <c r="I39" s="138"/>
      <c r="J39" s="139"/>
    </row>
    <row r="40" spans="2:10" x14ac:dyDescent="0.2">
      <c r="G40" s="137"/>
      <c r="H40" s="138"/>
      <c r="I40" s="138"/>
      <c r="J40" s="139"/>
    </row>
    <row r="41" spans="2:10" x14ac:dyDescent="0.2">
      <c r="G41" s="137"/>
      <c r="H41" s="138"/>
      <c r="I41" s="138"/>
      <c r="J41" s="139"/>
    </row>
    <row r="42" spans="2:10" x14ac:dyDescent="0.2">
      <c r="G42" s="137"/>
      <c r="H42" s="138"/>
      <c r="I42" s="138"/>
      <c r="J42" s="139"/>
    </row>
    <row r="43" spans="2:10" x14ac:dyDescent="0.2">
      <c r="G43" s="137"/>
      <c r="H43" s="138"/>
      <c r="I43" s="138"/>
      <c r="J43" s="139"/>
    </row>
    <row r="44" spans="2:10" x14ac:dyDescent="0.2">
      <c r="G44" s="137"/>
      <c r="H44" s="138"/>
      <c r="I44" s="138"/>
      <c r="J44" s="139"/>
    </row>
    <row r="45" spans="2:10" x14ac:dyDescent="0.2">
      <c r="G45" s="137"/>
      <c r="H45" s="138"/>
      <c r="I45" s="138"/>
      <c r="J45" s="139"/>
    </row>
    <row r="46" spans="2:10" x14ac:dyDescent="0.2">
      <c r="G46" s="137"/>
      <c r="H46" s="138"/>
      <c r="I46" s="138"/>
      <c r="J46" s="139"/>
    </row>
    <row r="47" spans="2:10" x14ac:dyDescent="0.2">
      <c r="G47" s="137"/>
      <c r="H47" s="138"/>
      <c r="I47" s="138"/>
      <c r="J47" s="139"/>
    </row>
    <row r="48" spans="2:10" x14ac:dyDescent="0.2">
      <c r="G48" s="137"/>
      <c r="H48" s="138"/>
      <c r="I48" s="138"/>
      <c r="J48" s="139"/>
    </row>
    <row r="49" spans="7:10" x14ac:dyDescent="0.2">
      <c r="G49" s="137"/>
      <c r="H49" s="138"/>
      <c r="I49" s="138"/>
      <c r="J49" s="139"/>
    </row>
    <row r="50" spans="7:10" x14ac:dyDescent="0.2">
      <c r="G50" s="137"/>
      <c r="H50" s="138"/>
      <c r="I50" s="138"/>
      <c r="J50" s="139"/>
    </row>
    <row r="51" spans="7:10" x14ac:dyDescent="0.2">
      <c r="G51" s="137"/>
      <c r="H51" s="138"/>
      <c r="I51" s="138"/>
      <c r="J51" s="139"/>
    </row>
    <row r="52" spans="7:10" x14ac:dyDescent="0.2">
      <c r="G52" s="137"/>
      <c r="H52" s="138"/>
      <c r="I52" s="138"/>
      <c r="J52" s="139"/>
    </row>
    <row r="53" spans="7:10" x14ac:dyDescent="0.2">
      <c r="G53" s="137"/>
      <c r="H53" s="138"/>
      <c r="I53" s="138"/>
      <c r="J53" s="139"/>
    </row>
    <row r="54" spans="7:10" x14ac:dyDescent="0.2">
      <c r="G54" s="137"/>
      <c r="H54" s="138"/>
      <c r="I54" s="138"/>
      <c r="J54" s="139"/>
    </row>
    <row r="55" spans="7:10" x14ac:dyDescent="0.2">
      <c r="G55" s="137"/>
      <c r="H55" s="138"/>
      <c r="I55" s="138"/>
      <c r="J55" s="139"/>
    </row>
    <row r="56" spans="7:10" x14ac:dyDescent="0.2">
      <c r="G56" s="137"/>
      <c r="H56" s="138"/>
      <c r="I56" s="138"/>
      <c r="J56" s="139"/>
    </row>
    <row r="57" spans="7:10" x14ac:dyDescent="0.2">
      <c r="G57" s="137"/>
      <c r="H57" s="138"/>
      <c r="I57" s="138"/>
      <c r="J57" s="139"/>
    </row>
    <row r="58" spans="7:10" x14ac:dyDescent="0.2">
      <c r="G58" s="137"/>
      <c r="H58" s="138"/>
      <c r="I58" s="138"/>
      <c r="J58" s="139"/>
    </row>
    <row r="59" spans="7:10" x14ac:dyDescent="0.2">
      <c r="G59" s="137"/>
      <c r="H59" s="138"/>
      <c r="I59" s="138"/>
      <c r="J59" s="139"/>
    </row>
    <row r="60" spans="7:10" x14ac:dyDescent="0.2">
      <c r="G60" s="137"/>
      <c r="H60" s="138"/>
      <c r="I60" s="138"/>
      <c r="J60" s="139"/>
    </row>
    <row r="61" spans="7:10" x14ac:dyDescent="0.2">
      <c r="G61" s="137"/>
      <c r="H61" s="138"/>
      <c r="I61" s="138"/>
      <c r="J61" s="139"/>
    </row>
    <row r="62" spans="7:10" x14ac:dyDescent="0.2">
      <c r="G62" s="137"/>
      <c r="H62" s="138"/>
      <c r="I62" s="138"/>
      <c r="J62" s="139"/>
    </row>
    <row r="63" spans="7:10" x14ac:dyDescent="0.2">
      <c r="G63" s="137"/>
      <c r="H63" s="138"/>
      <c r="I63" s="138"/>
      <c r="J63" s="139"/>
    </row>
    <row r="64" spans="7:10" x14ac:dyDescent="0.2">
      <c r="G64" s="137"/>
      <c r="H64" s="138"/>
      <c r="I64" s="138"/>
      <c r="J64" s="139"/>
    </row>
    <row r="65" spans="7:10" x14ac:dyDescent="0.2">
      <c r="G65" s="137"/>
      <c r="H65" s="138"/>
      <c r="I65" s="138"/>
      <c r="J65" s="139"/>
    </row>
    <row r="66" spans="7:10" x14ac:dyDescent="0.2">
      <c r="G66" s="137"/>
      <c r="H66" s="138"/>
      <c r="I66" s="138"/>
      <c r="J66" s="139"/>
    </row>
    <row r="67" spans="7:10" x14ac:dyDescent="0.2">
      <c r="G67" s="137"/>
      <c r="H67" s="138"/>
      <c r="I67" s="138"/>
      <c r="J67" s="139"/>
    </row>
    <row r="68" spans="7:10" x14ac:dyDescent="0.2">
      <c r="G68" s="137"/>
      <c r="H68" s="138"/>
      <c r="I68" s="138"/>
      <c r="J68" s="139"/>
    </row>
    <row r="69" spans="7:10" x14ac:dyDescent="0.2">
      <c r="G69" s="137"/>
      <c r="H69" s="138"/>
      <c r="I69" s="138"/>
      <c r="J69" s="139"/>
    </row>
    <row r="70" spans="7:10" x14ac:dyDescent="0.2">
      <c r="G70" s="137"/>
      <c r="H70" s="138"/>
      <c r="I70" s="138"/>
      <c r="J70" s="139"/>
    </row>
    <row r="71" spans="7:10" x14ac:dyDescent="0.2">
      <c r="G71" s="137"/>
      <c r="H71" s="138"/>
      <c r="I71" s="138"/>
      <c r="J71" s="139"/>
    </row>
    <row r="72" spans="7:10" x14ac:dyDescent="0.2">
      <c r="G72" s="137"/>
      <c r="H72" s="138"/>
      <c r="I72" s="138"/>
      <c r="J72" s="139"/>
    </row>
    <row r="73" spans="7:10" x14ac:dyDescent="0.2">
      <c r="G73" s="137"/>
      <c r="H73" s="138"/>
      <c r="I73" s="138"/>
      <c r="J73" s="139"/>
    </row>
    <row r="74" spans="7:10" x14ac:dyDescent="0.2">
      <c r="G74" s="137"/>
      <c r="H74" s="138"/>
      <c r="I74" s="138"/>
      <c r="J74" s="139"/>
    </row>
    <row r="75" spans="7:10" x14ac:dyDescent="0.2">
      <c r="G75" s="137"/>
      <c r="H75" s="138"/>
      <c r="I75" s="138"/>
      <c r="J75" s="139"/>
    </row>
    <row r="76" spans="7:10" x14ac:dyDescent="0.2">
      <c r="G76" s="137"/>
      <c r="H76" s="138"/>
      <c r="I76" s="138"/>
      <c r="J76" s="139"/>
    </row>
  </sheetData>
  <mergeCells count="3">
    <mergeCell ref="B2:C2"/>
    <mergeCell ref="B3:C3"/>
    <mergeCell ref="I25:J25"/>
  </mergeCells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Q94"/>
  <sheetViews>
    <sheetView showGridLines="0" showZeros="0" view="pageBreakPreview" zoomScaleNormal="100" zoomScaleSheetLayoutView="100" workbookViewId="0">
      <selection activeCell="K21" sqref="K20:K25"/>
    </sheetView>
  </sheetViews>
  <sheetFormatPr defaultRowHeight="12" x14ac:dyDescent="0.2"/>
  <cols>
    <col min="1" max="1" width="4.42578125" style="54" customWidth="1"/>
    <col min="2" max="2" width="5.7109375" style="80" customWidth="1"/>
    <col min="3" max="3" width="12.85546875" style="81" customWidth="1"/>
    <col min="4" max="4" width="57.140625" style="81" customWidth="1"/>
    <col min="5" max="5" width="7.140625" style="80" customWidth="1"/>
    <col min="6" max="6" width="7.140625" style="83" customWidth="1"/>
    <col min="7" max="7" width="8.5703125" style="100" customWidth="1"/>
    <col min="8" max="8" width="11.42578125" style="80" customWidth="1"/>
    <col min="9" max="9" width="11.42578125" style="305" customWidth="1"/>
    <col min="10" max="10" width="18.5703125" style="275" customWidth="1"/>
    <col min="11" max="11" width="14.28515625" style="80" customWidth="1"/>
    <col min="12" max="12" width="4.7109375" style="54" customWidth="1"/>
    <col min="13" max="17" width="12.7109375" style="54" customWidth="1"/>
    <col min="18" max="20" width="11.42578125" style="54" customWidth="1"/>
    <col min="21" max="16384" width="9.140625" style="54"/>
  </cols>
  <sheetData>
    <row r="2" spans="2:14" x14ac:dyDescent="0.2">
      <c r="B2" s="346" t="s">
        <v>4</v>
      </c>
      <c r="C2" s="346"/>
      <c r="D2" s="109"/>
      <c r="E2" s="76"/>
      <c r="F2" s="96"/>
      <c r="G2" s="98"/>
      <c r="H2" s="76"/>
      <c r="I2" s="276"/>
      <c r="J2" s="296"/>
    </row>
    <row r="3" spans="2:14" x14ac:dyDescent="0.2">
      <c r="B3" s="347" t="s">
        <v>0</v>
      </c>
      <c r="C3" s="346"/>
      <c r="D3" s="67" t="s">
        <v>133</v>
      </c>
      <c r="E3" s="76"/>
      <c r="F3" s="96"/>
      <c r="G3" s="98"/>
      <c r="H3" s="76"/>
      <c r="I3" s="276"/>
      <c r="J3" s="296"/>
    </row>
    <row r="4" spans="2:14" x14ac:dyDescent="0.2">
      <c r="B4" s="76"/>
      <c r="C4" s="79"/>
      <c r="D4" s="79"/>
      <c r="E4" s="76"/>
      <c r="F4" s="96"/>
      <c r="G4" s="98"/>
      <c r="H4" s="76"/>
      <c r="I4" s="276"/>
      <c r="J4" s="296"/>
    </row>
    <row r="5" spans="2:14" s="60" customFormat="1" ht="24" x14ac:dyDescent="0.2">
      <c r="B5" s="20" t="s">
        <v>51</v>
      </c>
      <c r="C5" s="67" t="s">
        <v>52</v>
      </c>
      <c r="D5" s="67" t="s">
        <v>53</v>
      </c>
      <c r="E5" s="66" t="s">
        <v>99</v>
      </c>
      <c r="F5" s="97" t="s">
        <v>54</v>
      </c>
      <c r="G5" s="306" t="s">
        <v>100</v>
      </c>
      <c r="H5" s="66" t="s">
        <v>55</v>
      </c>
      <c r="I5" s="297" t="s">
        <v>90</v>
      </c>
      <c r="J5" s="297" t="s">
        <v>89</v>
      </c>
      <c r="K5" s="55"/>
    </row>
    <row r="6" spans="2:14" x14ac:dyDescent="0.2">
      <c r="B6" s="66" t="s">
        <v>56</v>
      </c>
      <c r="C6" s="95"/>
      <c r="D6" s="105" t="s">
        <v>88</v>
      </c>
      <c r="E6" s="76"/>
      <c r="F6" s="96"/>
      <c r="G6" s="98"/>
      <c r="H6" s="78"/>
      <c r="I6" s="276"/>
      <c r="J6" s="296"/>
      <c r="K6" s="290"/>
    </row>
    <row r="7" spans="2:14" ht="12.75" customHeight="1" x14ac:dyDescent="0.2">
      <c r="B7" s="110" t="s">
        <v>86</v>
      </c>
      <c r="C7" s="289" t="s">
        <v>161</v>
      </c>
      <c r="D7" s="317" t="s">
        <v>172</v>
      </c>
      <c r="E7" s="318">
        <v>1</v>
      </c>
      <c r="F7" s="101" t="s">
        <v>64</v>
      </c>
      <c r="G7" s="319"/>
      <c r="H7" s="311">
        <f t="shared" ref="H7:H9" si="0">E7*G7</f>
        <v>0</v>
      </c>
      <c r="I7" s="301" t="s">
        <v>91</v>
      </c>
      <c r="J7" s="298" t="s">
        <v>149</v>
      </c>
      <c r="K7" s="292"/>
      <c r="L7" s="278"/>
      <c r="M7" s="283"/>
      <c r="N7" s="103"/>
    </row>
    <row r="8" spans="2:14" x14ac:dyDescent="0.2">
      <c r="B8" s="110" t="s">
        <v>86</v>
      </c>
      <c r="C8" s="289" t="s">
        <v>162</v>
      </c>
      <c r="D8" s="317" t="s">
        <v>136</v>
      </c>
      <c r="E8" s="318">
        <v>1</v>
      </c>
      <c r="F8" s="101" t="s">
        <v>64</v>
      </c>
      <c r="G8" s="319"/>
      <c r="H8" s="311">
        <f t="shared" ref="H8" si="1">E8*G8</f>
        <v>0</v>
      </c>
      <c r="I8" s="301" t="s">
        <v>91</v>
      </c>
      <c r="J8" s="298" t="s">
        <v>149</v>
      </c>
      <c r="K8" s="292"/>
      <c r="L8" s="278"/>
      <c r="M8" s="283"/>
      <c r="N8" s="103"/>
    </row>
    <row r="9" spans="2:14" s="275" customFormat="1" x14ac:dyDescent="0.2">
      <c r="B9" s="110" t="s">
        <v>86</v>
      </c>
      <c r="C9" s="289" t="s">
        <v>163</v>
      </c>
      <c r="D9" s="317" t="s">
        <v>174</v>
      </c>
      <c r="E9" s="318">
        <v>1</v>
      </c>
      <c r="F9" s="101" t="s">
        <v>64</v>
      </c>
      <c r="G9" s="319"/>
      <c r="H9" s="314">
        <f t="shared" si="0"/>
        <v>0</v>
      </c>
      <c r="I9" s="301" t="s">
        <v>91</v>
      </c>
      <c r="J9" s="298" t="s">
        <v>149</v>
      </c>
      <c r="K9" s="293"/>
      <c r="L9" s="279"/>
      <c r="M9" s="282"/>
    </row>
    <row r="10" spans="2:14" s="275" customFormat="1" x14ac:dyDescent="0.2">
      <c r="B10" s="110" t="s">
        <v>86</v>
      </c>
      <c r="C10" s="289" t="s">
        <v>164</v>
      </c>
      <c r="D10" s="317" t="s">
        <v>173</v>
      </c>
      <c r="E10" s="318">
        <v>1</v>
      </c>
      <c r="F10" s="101" t="s">
        <v>64</v>
      </c>
      <c r="G10" s="319"/>
      <c r="H10" s="314">
        <f t="shared" ref="H10" si="2">E10*G10</f>
        <v>0</v>
      </c>
      <c r="I10" s="301" t="s">
        <v>91</v>
      </c>
      <c r="J10" s="298" t="s">
        <v>149</v>
      </c>
      <c r="K10" s="293"/>
      <c r="L10" s="279"/>
      <c r="M10" s="282"/>
    </row>
    <row r="11" spans="2:14" s="275" customFormat="1" x14ac:dyDescent="0.2">
      <c r="B11" s="110" t="s">
        <v>86</v>
      </c>
      <c r="C11" s="289" t="s">
        <v>165</v>
      </c>
      <c r="D11" s="317" t="s">
        <v>137</v>
      </c>
      <c r="E11" s="318">
        <v>1</v>
      </c>
      <c r="F11" s="101" t="s">
        <v>64</v>
      </c>
      <c r="G11" s="319"/>
      <c r="H11" s="314">
        <f t="shared" ref="H11" si="3">E11*G11</f>
        <v>0</v>
      </c>
      <c r="I11" s="301" t="s">
        <v>91</v>
      </c>
      <c r="J11" s="298" t="s">
        <v>149</v>
      </c>
      <c r="K11" s="293"/>
      <c r="L11" s="279"/>
      <c r="M11" s="282"/>
    </row>
    <row r="12" spans="2:14" ht="12.75" customHeight="1" x14ac:dyDescent="0.2">
      <c r="B12" s="110" t="s">
        <v>86</v>
      </c>
      <c r="C12" s="289" t="s">
        <v>166</v>
      </c>
      <c r="D12" s="104" t="s">
        <v>175</v>
      </c>
      <c r="E12" s="110">
        <v>6</v>
      </c>
      <c r="F12" s="104" t="s">
        <v>64</v>
      </c>
      <c r="G12" s="286"/>
      <c r="H12" s="311">
        <f t="shared" ref="H12:H13" si="4">E12*G12</f>
        <v>0</v>
      </c>
      <c r="I12" s="301" t="s">
        <v>91</v>
      </c>
      <c r="J12" s="298" t="s">
        <v>149</v>
      </c>
      <c r="K12" s="292"/>
      <c r="L12" s="278"/>
      <c r="M12" s="283"/>
      <c r="N12" s="103"/>
    </row>
    <row r="13" spans="2:14" x14ac:dyDescent="0.2">
      <c r="B13" s="110" t="s">
        <v>86</v>
      </c>
      <c r="C13" s="289" t="s">
        <v>167</v>
      </c>
      <c r="D13" s="104" t="s">
        <v>110</v>
      </c>
      <c r="E13" s="110">
        <v>3</v>
      </c>
      <c r="F13" s="104" t="s">
        <v>64</v>
      </c>
      <c r="G13" s="286"/>
      <c r="H13" s="311">
        <f t="shared" si="4"/>
        <v>0</v>
      </c>
      <c r="I13" s="301" t="s">
        <v>91</v>
      </c>
      <c r="J13" s="298" t="s">
        <v>149</v>
      </c>
      <c r="K13" s="292"/>
      <c r="L13" s="278"/>
      <c r="M13" s="283"/>
      <c r="N13" s="103"/>
    </row>
    <row r="14" spans="2:14" ht="12.75" customHeight="1" x14ac:dyDescent="0.2">
      <c r="B14" s="110" t="s">
        <v>86</v>
      </c>
      <c r="C14" s="289" t="s">
        <v>168</v>
      </c>
      <c r="D14" s="104" t="s">
        <v>176</v>
      </c>
      <c r="E14" s="110">
        <v>2</v>
      </c>
      <c r="F14" s="104" t="s">
        <v>64</v>
      </c>
      <c r="G14" s="286"/>
      <c r="H14" s="311">
        <f t="shared" ref="H14:H15" si="5">E14*G14</f>
        <v>0</v>
      </c>
      <c r="I14" s="301" t="s">
        <v>91</v>
      </c>
      <c r="J14" s="298" t="s">
        <v>149</v>
      </c>
      <c r="K14" s="292"/>
      <c r="L14" s="278"/>
      <c r="M14" s="283"/>
      <c r="N14" s="103"/>
    </row>
    <row r="15" spans="2:14" x14ac:dyDescent="0.2">
      <c r="B15" s="110" t="s">
        <v>86</v>
      </c>
      <c r="C15" s="289" t="s">
        <v>169</v>
      </c>
      <c r="D15" s="104" t="s">
        <v>177</v>
      </c>
      <c r="E15" s="110">
        <v>1</v>
      </c>
      <c r="F15" s="104" t="s">
        <v>64</v>
      </c>
      <c r="G15" s="286"/>
      <c r="H15" s="311">
        <f t="shared" si="5"/>
        <v>0</v>
      </c>
      <c r="I15" s="301" t="s">
        <v>91</v>
      </c>
      <c r="J15" s="298" t="s">
        <v>149</v>
      </c>
      <c r="K15" s="292"/>
      <c r="L15" s="278"/>
      <c r="M15" s="283"/>
      <c r="N15" s="103"/>
    </row>
    <row r="16" spans="2:14" x14ac:dyDescent="0.2">
      <c r="B16" s="110" t="s">
        <v>86</v>
      </c>
      <c r="C16" s="289" t="s">
        <v>170</v>
      </c>
      <c r="D16" s="104" t="s">
        <v>179</v>
      </c>
      <c r="E16" s="110">
        <v>1</v>
      </c>
      <c r="F16" s="104" t="s">
        <v>64</v>
      </c>
      <c r="G16" s="286"/>
      <c r="H16" s="311">
        <f t="shared" ref="H16" si="6">E16*G16</f>
        <v>0</v>
      </c>
      <c r="I16" s="301" t="s">
        <v>91</v>
      </c>
      <c r="J16" s="298" t="s">
        <v>149</v>
      </c>
      <c r="K16" s="292"/>
      <c r="L16" s="278"/>
      <c r="M16" s="283"/>
      <c r="N16" s="103"/>
    </row>
    <row r="17" spans="2:17" ht="12.75" customHeight="1" x14ac:dyDescent="0.2">
      <c r="B17" s="110" t="s">
        <v>86</v>
      </c>
      <c r="C17" s="289" t="s">
        <v>178</v>
      </c>
      <c r="D17" s="317" t="s">
        <v>111</v>
      </c>
      <c r="E17" s="318">
        <v>30</v>
      </c>
      <c r="F17" s="101" t="s">
        <v>64</v>
      </c>
      <c r="G17" s="319"/>
      <c r="H17" s="311">
        <f>E17*G17</f>
        <v>0</v>
      </c>
      <c r="I17" s="301" t="s">
        <v>91</v>
      </c>
      <c r="J17" s="298" t="s">
        <v>149</v>
      </c>
      <c r="K17" s="292"/>
      <c r="L17" s="278"/>
      <c r="M17" s="283"/>
      <c r="N17" s="103"/>
    </row>
    <row r="18" spans="2:17" x14ac:dyDescent="0.2">
      <c r="B18" s="76"/>
      <c r="C18" s="95" t="s">
        <v>57</v>
      </c>
      <c r="D18" s="67" t="str">
        <f>CONCATENATE(C6," ",D6)</f>
        <v xml:space="preserve"> Elektromateriál</v>
      </c>
      <c r="E18" s="76"/>
      <c r="F18" s="96"/>
      <c r="G18" s="310"/>
      <c r="H18" s="312">
        <f>SUM(H7:H17)</f>
        <v>0</v>
      </c>
      <c r="I18" s="301"/>
      <c r="J18" s="298"/>
      <c r="K18" s="294"/>
    </row>
    <row r="19" spans="2:17" x14ac:dyDescent="0.2">
      <c r="B19" s="76"/>
      <c r="C19" s="95"/>
      <c r="D19" s="67"/>
      <c r="E19" s="76"/>
      <c r="F19" s="96"/>
      <c r="G19" s="310"/>
      <c r="H19" s="312"/>
      <c r="I19" s="301"/>
      <c r="J19" s="298"/>
      <c r="K19" s="294"/>
    </row>
    <row r="20" spans="2:17" x14ac:dyDescent="0.2">
      <c r="B20" s="66" t="s">
        <v>56</v>
      </c>
      <c r="C20" s="95"/>
      <c r="D20" s="105" t="s">
        <v>66</v>
      </c>
      <c r="E20" s="76"/>
      <c r="F20" s="96"/>
      <c r="G20" s="310"/>
      <c r="H20" s="313"/>
      <c r="I20" s="301"/>
      <c r="J20" s="298"/>
      <c r="K20" s="285"/>
      <c r="M20" s="63"/>
      <c r="N20" s="62"/>
      <c r="O20" s="63"/>
      <c r="P20" s="63"/>
      <c r="Q20" s="63"/>
    </row>
    <row r="21" spans="2:17" s="275" customFormat="1" x14ac:dyDescent="0.2">
      <c r="B21" s="276" t="s">
        <v>87</v>
      </c>
      <c r="C21" s="316" t="s">
        <v>138</v>
      </c>
      <c r="D21" s="104" t="s">
        <v>139</v>
      </c>
      <c r="E21" s="110">
        <v>1</v>
      </c>
      <c r="F21" s="101" t="s">
        <v>64</v>
      </c>
      <c r="G21" s="325"/>
      <c r="H21" s="314">
        <f t="shared" ref="H21:H25" si="7">E21*G21</f>
        <v>0</v>
      </c>
      <c r="I21" s="301" t="s">
        <v>98</v>
      </c>
      <c r="J21" s="298" t="s">
        <v>149</v>
      </c>
      <c r="K21" s="279"/>
      <c r="L21" s="326"/>
      <c r="M21" s="320"/>
    </row>
    <row r="22" spans="2:17" s="275" customFormat="1" x14ac:dyDescent="0.2">
      <c r="B22" s="276" t="s">
        <v>87</v>
      </c>
      <c r="C22" s="316" t="s">
        <v>140</v>
      </c>
      <c r="D22" s="104" t="s">
        <v>141</v>
      </c>
      <c r="E22" s="110">
        <v>5</v>
      </c>
      <c r="F22" s="101" t="s">
        <v>64</v>
      </c>
      <c r="G22" s="325"/>
      <c r="H22" s="314">
        <f t="shared" si="7"/>
        <v>0</v>
      </c>
      <c r="I22" s="301" t="s">
        <v>98</v>
      </c>
      <c r="J22" s="298" t="s">
        <v>149</v>
      </c>
      <c r="K22" s="279"/>
      <c r="L22" s="326"/>
      <c r="M22" s="320"/>
    </row>
    <row r="23" spans="2:17" s="275" customFormat="1" x14ac:dyDescent="0.2">
      <c r="B23" s="276" t="s">
        <v>87</v>
      </c>
      <c r="C23" s="316" t="s">
        <v>142</v>
      </c>
      <c r="D23" s="104" t="s">
        <v>143</v>
      </c>
      <c r="E23" s="110">
        <v>1</v>
      </c>
      <c r="F23" s="101" t="s">
        <v>64</v>
      </c>
      <c r="G23" s="325"/>
      <c r="H23" s="314">
        <f t="shared" si="7"/>
        <v>0</v>
      </c>
      <c r="I23" s="301" t="s">
        <v>98</v>
      </c>
      <c r="J23" s="298" t="s">
        <v>149</v>
      </c>
      <c r="K23" s="279"/>
      <c r="L23" s="326"/>
      <c r="M23" s="320"/>
    </row>
    <row r="24" spans="2:17" s="275" customFormat="1" x14ac:dyDescent="0.2">
      <c r="B24" s="276" t="s">
        <v>87</v>
      </c>
      <c r="C24" s="141" t="s">
        <v>144</v>
      </c>
      <c r="D24" s="104" t="s">
        <v>180</v>
      </c>
      <c r="E24" s="110">
        <v>9</v>
      </c>
      <c r="F24" s="101" t="s">
        <v>64</v>
      </c>
      <c r="G24" s="325"/>
      <c r="H24" s="314">
        <f t="shared" si="7"/>
        <v>0</v>
      </c>
      <c r="I24" s="301" t="s">
        <v>98</v>
      </c>
      <c r="J24" s="298" t="s">
        <v>149</v>
      </c>
      <c r="K24" s="279"/>
      <c r="L24" s="326"/>
      <c r="M24" s="320"/>
    </row>
    <row r="25" spans="2:17" s="275" customFormat="1" x14ac:dyDescent="0.2">
      <c r="B25" s="276" t="s">
        <v>87</v>
      </c>
      <c r="C25" s="141" t="s">
        <v>145</v>
      </c>
      <c r="D25" s="104" t="s">
        <v>146</v>
      </c>
      <c r="E25" s="110">
        <v>30</v>
      </c>
      <c r="F25" s="101" t="s">
        <v>64</v>
      </c>
      <c r="G25" s="325"/>
      <c r="H25" s="314">
        <f t="shared" si="7"/>
        <v>0</v>
      </c>
      <c r="I25" s="301" t="s">
        <v>98</v>
      </c>
      <c r="J25" s="298" t="s">
        <v>149</v>
      </c>
      <c r="K25" s="279"/>
      <c r="L25" s="326"/>
      <c r="M25" s="320"/>
    </row>
    <row r="26" spans="2:17" x14ac:dyDescent="0.2">
      <c r="B26" s="76"/>
      <c r="C26" s="95" t="s">
        <v>57</v>
      </c>
      <c r="D26" s="67" t="str">
        <f>CONCATENATE(C20," ",D20)</f>
        <v xml:space="preserve"> Elektromontáže</v>
      </c>
      <c r="E26" s="76"/>
      <c r="F26" s="96"/>
      <c r="G26" s="310"/>
      <c r="H26" s="312">
        <f>SUM(H21:H25)</f>
        <v>0</v>
      </c>
      <c r="I26" s="301"/>
      <c r="J26" s="298"/>
      <c r="K26" s="294"/>
    </row>
    <row r="27" spans="2:17" x14ac:dyDescent="0.2">
      <c r="B27" s="76"/>
      <c r="C27" s="95"/>
      <c r="D27" s="67"/>
      <c r="E27" s="76"/>
      <c r="F27" s="96"/>
      <c r="G27" s="310"/>
      <c r="H27" s="312"/>
      <c r="I27" s="301"/>
      <c r="J27" s="298"/>
      <c r="K27" s="294"/>
    </row>
    <row r="28" spans="2:17" x14ac:dyDescent="0.2">
      <c r="B28" s="66" t="s">
        <v>56</v>
      </c>
      <c r="C28" s="95"/>
      <c r="D28" s="105" t="s">
        <v>71</v>
      </c>
      <c r="E28" s="76"/>
      <c r="F28" s="96"/>
      <c r="G28" s="310"/>
      <c r="H28" s="313"/>
      <c r="I28" s="301"/>
      <c r="J28" s="298"/>
      <c r="K28" s="295"/>
    </row>
    <row r="29" spans="2:17" x14ac:dyDescent="0.2">
      <c r="B29" s="76" t="s">
        <v>24</v>
      </c>
      <c r="C29" s="289" t="s">
        <v>159</v>
      </c>
      <c r="D29" s="106" t="s">
        <v>109</v>
      </c>
      <c r="E29" s="107">
        <v>4</v>
      </c>
      <c r="F29" s="96" t="s">
        <v>68</v>
      </c>
      <c r="G29" s="310"/>
      <c r="H29" s="313">
        <f>ROUND(E29*G29,2)</f>
        <v>0</v>
      </c>
      <c r="I29" s="301" t="s">
        <v>91</v>
      </c>
      <c r="J29" s="298"/>
      <c r="K29" s="295"/>
    </row>
    <row r="30" spans="2:17" x14ac:dyDescent="0.2">
      <c r="B30" s="76"/>
      <c r="C30" s="95" t="s">
        <v>57</v>
      </c>
      <c r="D30" s="67" t="str">
        <f>CONCATENATE(C28," ",D28)</f>
        <v xml:space="preserve"> Práce v HZS</v>
      </c>
      <c r="E30" s="77"/>
      <c r="F30" s="96"/>
      <c r="G30" s="310"/>
      <c r="H30" s="312">
        <f>SUM(H29)</f>
        <v>0</v>
      </c>
      <c r="I30" s="301"/>
      <c r="J30" s="298"/>
      <c r="K30" s="294"/>
      <c r="M30" s="61"/>
      <c r="N30" s="61"/>
      <c r="O30" s="61"/>
      <c r="P30" s="61"/>
      <c r="Q30" s="61"/>
    </row>
    <row r="31" spans="2:17" x14ac:dyDescent="0.2">
      <c r="B31" s="76"/>
      <c r="C31" s="95"/>
      <c r="D31" s="67"/>
      <c r="E31" s="77"/>
      <c r="F31" s="96"/>
      <c r="G31" s="310"/>
      <c r="H31" s="312"/>
      <c r="I31" s="301"/>
      <c r="J31" s="298"/>
      <c r="K31" s="294"/>
      <c r="M31" s="61"/>
      <c r="N31" s="61"/>
      <c r="O31" s="61"/>
      <c r="P31" s="61"/>
      <c r="Q31" s="61"/>
    </row>
    <row r="32" spans="2:17" x14ac:dyDescent="0.2">
      <c r="B32" s="66" t="s">
        <v>56</v>
      </c>
      <c r="C32" s="95"/>
      <c r="D32" s="105" t="s">
        <v>67</v>
      </c>
      <c r="E32" s="77"/>
      <c r="F32" s="96"/>
      <c r="G32" s="310"/>
      <c r="H32" s="313"/>
      <c r="I32" s="301"/>
      <c r="J32" s="298"/>
      <c r="K32" s="295"/>
      <c r="M32" s="63"/>
      <c r="N32" s="62"/>
      <c r="O32" s="63"/>
      <c r="P32" s="63"/>
      <c r="Q32" s="63"/>
    </row>
    <row r="33" spans="2:17" x14ac:dyDescent="0.2">
      <c r="B33" s="76" t="s">
        <v>97</v>
      </c>
      <c r="C33" s="289" t="s">
        <v>171</v>
      </c>
      <c r="D33" s="106" t="s">
        <v>67</v>
      </c>
      <c r="E33" s="107">
        <v>4</v>
      </c>
      <c r="F33" s="111" t="s">
        <v>68</v>
      </c>
      <c r="G33" s="310"/>
      <c r="H33" s="313">
        <f>ROUND(E33*G33,2)</f>
        <v>0</v>
      </c>
      <c r="I33" s="301" t="s">
        <v>91</v>
      </c>
      <c r="J33" s="298"/>
      <c r="K33" s="295"/>
      <c r="M33" s="63"/>
      <c r="N33" s="62"/>
      <c r="O33" s="63"/>
      <c r="P33" s="63"/>
      <c r="Q33" s="63"/>
    </row>
    <row r="34" spans="2:17" x14ac:dyDescent="0.2">
      <c r="B34" s="76"/>
      <c r="C34" s="95" t="s">
        <v>57</v>
      </c>
      <c r="D34" s="67" t="str">
        <f>CONCATENATE(C32," ",D32)</f>
        <v xml:space="preserve"> Výchozí revize</v>
      </c>
      <c r="E34" s="77"/>
      <c r="F34" s="96"/>
      <c r="G34" s="98"/>
      <c r="H34" s="312">
        <f>SUM(H33)</f>
        <v>0</v>
      </c>
      <c r="I34" s="301"/>
      <c r="J34" s="298"/>
      <c r="K34" s="294"/>
      <c r="M34" s="61"/>
      <c r="N34" s="61"/>
      <c r="O34" s="61"/>
      <c r="P34" s="61"/>
      <c r="Q34" s="61"/>
    </row>
    <row r="35" spans="2:17" x14ac:dyDescent="0.2">
      <c r="I35" s="302"/>
      <c r="J35" s="299"/>
    </row>
    <row r="36" spans="2:17" s="60" customFormat="1" x14ac:dyDescent="0.2">
      <c r="B36" s="55"/>
      <c r="C36" s="57"/>
      <c r="D36" s="57"/>
      <c r="E36" s="55"/>
      <c r="F36" s="61"/>
      <c r="G36" s="99"/>
      <c r="H36" s="59">
        <f>SUM(H34,H30,H26,H18)</f>
        <v>0</v>
      </c>
      <c r="I36" s="302"/>
      <c r="J36" s="299"/>
      <c r="K36" s="59"/>
      <c r="M36" s="61"/>
      <c r="N36" s="61"/>
      <c r="O36" s="61"/>
      <c r="P36" s="61"/>
      <c r="Q36" s="61"/>
    </row>
    <row r="37" spans="2:17" x14ac:dyDescent="0.2">
      <c r="D37" s="80"/>
      <c r="E37" s="83"/>
      <c r="F37" s="100"/>
      <c r="G37" s="80"/>
      <c r="H37" s="299"/>
      <c r="I37" s="80"/>
      <c r="J37" s="300"/>
      <c r="K37" s="54"/>
      <c r="L37" s="56"/>
      <c r="M37" s="56"/>
      <c r="N37" s="56"/>
      <c r="O37" s="56"/>
      <c r="P37" s="56"/>
    </row>
    <row r="38" spans="2:17" x14ac:dyDescent="0.2">
      <c r="I38" s="302"/>
      <c r="J38" s="299"/>
      <c r="M38" s="64"/>
      <c r="N38" s="64"/>
      <c r="O38" s="64"/>
      <c r="P38" s="64"/>
      <c r="Q38" s="64"/>
    </row>
    <row r="39" spans="2:17" x14ac:dyDescent="0.2">
      <c r="I39" s="302"/>
      <c r="J39" s="299"/>
    </row>
    <row r="40" spans="2:17" x14ac:dyDescent="0.2">
      <c r="I40" s="302"/>
      <c r="J40" s="299"/>
    </row>
    <row r="41" spans="2:17" x14ac:dyDescent="0.2">
      <c r="I41" s="302"/>
      <c r="J41" s="299"/>
    </row>
    <row r="42" spans="2:17" x14ac:dyDescent="0.2">
      <c r="I42" s="302"/>
      <c r="J42" s="299"/>
    </row>
    <row r="43" spans="2:17" x14ac:dyDescent="0.2">
      <c r="I43" s="302"/>
      <c r="J43" s="299"/>
    </row>
    <row r="44" spans="2:17" x14ac:dyDescent="0.2">
      <c r="I44" s="302"/>
      <c r="J44" s="299"/>
    </row>
    <row r="45" spans="2:17" x14ac:dyDescent="0.2">
      <c r="I45" s="302"/>
      <c r="J45" s="299"/>
    </row>
    <row r="46" spans="2:17" x14ac:dyDescent="0.2">
      <c r="I46" s="302"/>
      <c r="J46" s="299"/>
    </row>
    <row r="47" spans="2:17" x14ac:dyDescent="0.2">
      <c r="I47" s="302"/>
      <c r="J47" s="299"/>
    </row>
    <row r="48" spans="2:17" x14ac:dyDescent="0.2">
      <c r="I48" s="302"/>
      <c r="J48" s="299"/>
    </row>
    <row r="49" spans="9:10" x14ac:dyDescent="0.2">
      <c r="I49" s="302"/>
      <c r="J49" s="299"/>
    </row>
    <row r="50" spans="9:10" x14ac:dyDescent="0.2">
      <c r="I50" s="302"/>
      <c r="J50" s="299"/>
    </row>
    <row r="51" spans="9:10" x14ac:dyDescent="0.2">
      <c r="I51" s="303"/>
      <c r="J51" s="291"/>
    </row>
    <row r="52" spans="9:10" x14ac:dyDescent="0.2">
      <c r="I52" s="303"/>
      <c r="J52" s="291"/>
    </row>
    <row r="53" spans="9:10" x14ac:dyDescent="0.2">
      <c r="I53" s="303"/>
      <c r="J53" s="291"/>
    </row>
    <row r="54" spans="9:10" x14ac:dyDescent="0.2">
      <c r="I54" s="303"/>
      <c r="J54" s="291"/>
    </row>
    <row r="55" spans="9:10" x14ac:dyDescent="0.2">
      <c r="I55" s="302"/>
      <c r="J55" s="299"/>
    </row>
    <row r="56" spans="9:10" x14ac:dyDescent="0.2">
      <c r="I56" s="302"/>
      <c r="J56" s="299"/>
    </row>
    <row r="57" spans="9:10" x14ac:dyDescent="0.2">
      <c r="I57" s="302"/>
      <c r="J57" s="299"/>
    </row>
    <row r="58" spans="9:10" x14ac:dyDescent="0.2">
      <c r="I58" s="302"/>
      <c r="J58" s="299"/>
    </row>
    <row r="59" spans="9:10" x14ac:dyDescent="0.2">
      <c r="I59" s="302"/>
      <c r="J59" s="299"/>
    </row>
    <row r="60" spans="9:10" x14ac:dyDescent="0.2">
      <c r="I60" s="302"/>
      <c r="J60" s="299"/>
    </row>
    <row r="61" spans="9:10" x14ac:dyDescent="0.2">
      <c r="I61" s="302"/>
      <c r="J61" s="299"/>
    </row>
    <row r="62" spans="9:10" x14ac:dyDescent="0.2">
      <c r="I62" s="302"/>
      <c r="J62" s="299"/>
    </row>
    <row r="63" spans="9:10" x14ac:dyDescent="0.2">
      <c r="I63" s="302"/>
      <c r="J63" s="299"/>
    </row>
    <row r="64" spans="9:10" x14ac:dyDescent="0.2">
      <c r="I64" s="302"/>
      <c r="J64" s="299"/>
    </row>
    <row r="65" spans="9:10" x14ac:dyDescent="0.2">
      <c r="I65" s="302"/>
      <c r="J65" s="299"/>
    </row>
    <row r="66" spans="9:10" x14ac:dyDescent="0.2">
      <c r="I66" s="302"/>
      <c r="J66" s="299"/>
    </row>
    <row r="67" spans="9:10" x14ac:dyDescent="0.2">
      <c r="I67" s="302"/>
      <c r="J67" s="299"/>
    </row>
    <row r="68" spans="9:10" x14ac:dyDescent="0.2">
      <c r="I68" s="302"/>
      <c r="J68" s="299"/>
    </row>
    <row r="69" spans="9:10" x14ac:dyDescent="0.2">
      <c r="I69" s="302"/>
      <c r="J69" s="299"/>
    </row>
    <row r="70" spans="9:10" x14ac:dyDescent="0.2">
      <c r="I70" s="302"/>
      <c r="J70" s="299"/>
    </row>
    <row r="71" spans="9:10" x14ac:dyDescent="0.2">
      <c r="I71" s="302"/>
      <c r="J71" s="299"/>
    </row>
    <row r="72" spans="9:10" x14ac:dyDescent="0.2">
      <c r="I72" s="302"/>
      <c r="J72" s="299"/>
    </row>
    <row r="73" spans="9:10" x14ac:dyDescent="0.2">
      <c r="I73" s="302"/>
      <c r="J73" s="299"/>
    </row>
    <row r="74" spans="9:10" x14ac:dyDescent="0.2">
      <c r="I74" s="302"/>
      <c r="J74" s="299"/>
    </row>
    <row r="75" spans="9:10" x14ac:dyDescent="0.2">
      <c r="I75" s="302"/>
      <c r="J75" s="299"/>
    </row>
    <row r="76" spans="9:10" x14ac:dyDescent="0.2">
      <c r="I76" s="302"/>
      <c r="J76" s="299"/>
    </row>
    <row r="77" spans="9:10" x14ac:dyDescent="0.2">
      <c r="I77" s="302"/>
      <c r="J77" s="299"/>
    </row>
    <row r="78" spans="9:10" x14ac:dyDescent="0.2">
      <c r="I78" s="302"/>
      <c r="J78" s="299"/>
    </row>
    <row r="79" spans="9:10" x14ac:dyDescent="0.2">
      <c r="I79" s="302"/>
      <c r="J79" s="299"/>
    </row>
    <row r="80" spans="9:10" x14ac:dyDescent="0.2">
      <c r="I80" s="302"/>
      <c r="J80" s="299"/>
    </row>
    <row r="81" spans="8:11" x14ac:dyDescent="0.2">
      <c r="I81" s="302"/>
      <c r="J81" s="299"/>
    </row>
    <row r="82" spans="8:11" x14ac:dyDescent="0.2">
      <c r="I82" s="302"/>
      <c r="J82" s="299"/>
    </row>
    <row r="83" spans="8:11" x14ac:dyDescent="0.2">
      <c r="I83" s="302"/>
      <c r="J83" s="299"/>
    </row>
    <row r="84" spans="8:11" x14ac:dyDescent="0.2">
      <c r="I84" s="303"/>
      <c r="J84" s="291"/>
    </row>
    <row r="85" spans="8:11" x14ac:dyDescent="0.2">
      <c r="I85" s="303"/>
      <c r="J85" s="291"/>
    </row>
    <row r="86" spans="8:11" x14ac:dyDescent="0.2">
      <c r="I86" s="303"/>
      <c r="J86" s="291"/>
    </row>
    <row r="87" spans="8:11" x14ac:dyDescent="0.2">
      <c r="I87" s="302"/>
      <c r="J87" s="291"/>
    </row>
    <row r="88" spans="8:11" x14ac:dyDescent="0.2">
      <c r="I88" s="304"/>
      <c r="J88" s="291"/>
    </row>
    <row r="89" spans="8:11" x14ac:dyDescent="0.2">
      <c r="I89" s="302"/>
      <c r="J89" s="291"/>
    </row>
    <row r="90" spans="8:11" x14ac:dyDescent="0.2">
      <c r="I90" s="303"/>
      <c r="J90" s="291"/>
    </row>
    <row r="91" spans="8:11" x14ac:dyDescent="0.2">
      <c r="I91" s="302"/>
      <c r="J91" s="291"/>
    </row>
    <row r="92" spans="8:11" x14ac:dyDescent="0.2">
      <c r="I92" s="303"/>
      <c r="J92" s="291"/>
    </row>
    <row r="93" spans="8:11" x14ac:dyDescent="0.2">
      <c r="I93" s="303"/>
      <c r="J93" s="291"/>
    </row>
    <row r="94" spans="8:11" x14ac:dyDescent="0.2">
      <c r="H94" s="82"/>
      <c r="K94" s="82"/>
    </row>
  </sheetData>
  <mergeCells count="2">
    <mergeCell ref="B2:C2"/>
    <mergeCell ref="B3:C3"/>
  </mergeCells>
  <phoneticPr fontId="10" type="noConversion"/>
  <printOptions gridLinesSet="0"/>
  <pageMargins left="0.59055118110236227" right="0.39370078740157483" top="0.98425196850393704" bottom="0.19685039370078741" header="0.59055118110236227" footer="0.19685039370078741"/>
  <pageSetup paperSize="9" scale="9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BF76"/>
  <sheetViews>
    <sheetView view="pageBreakPreview" zoomScaleNormal="100" zoomScaleSheetLayoutView="100" workbookViewId="0">
      <selection activeCell="D4" sqref="D4"/>
    </sheetView>
  </sheetViews>
  <sheetFormatPr defaultRowHeight="12.75" x14ac:dyDescent="0.2"/>
  <cols>
    <col min="1" max="1" width="9.140625" style="84"/>
    <col min="2" max="2" width="5.85546875" style="119" customWidth="1"/>
    <col min="3" max="3" width="6.140625" style="119" customWidth="1"/>
    <col min="4" max="4" width="17.140625" style="119" customWidth="1"/>
    <col min="5" max="5" width="17.140625" style="84" customWidth="1"/>
    <col min="6" max="10" width="17.140625" style="136" customWidth="1"/>
    <col min="11" max="16384" width="9.140625" style="84"/>
  </cols>
  <sheetData>
    <row r="1" spans="2:58" ht="13.5" thickBot="1" x14ac:dyDescent="0.25"/>
    <row r="2" spans="2:58" ht="13.5" thickTop="1" x14ac:dyDescent="0.2">
      <c r="B2" s="348" t="s">
        <v>4</v>
      </c>
      <c r="C2" s="349"/>
      <c r="D2" s="210"/>
      <c r="E2" s="211"/>
      <c r="F2" s="212"/>
      <c r="G2" s="212"/>
      <c r="H2" s="212"/>
      <c r="I2" s="213"/>
      <c r="J2" s="214"/>
    </row>
    <row r="3" spans="2:58" ht="13.5" thickBot="1" x14ac:dyDescent="0.25">
      <c r="B3" s="350" t="s">
        <v>0</v>
      </c>
      <c r="C3" s="351"/>
      <c r="D3" s="112" t="s">
        <v>134</v>
      </c>
      <c r="E3" s="85"/>
      <c r="F3" s="86"/>
      <c r="G3" s="86"/>
      <c r="H3" s="86"/>
      <c r="I3" s="86"/>
      <c r="J3" s="215"/>
    </row>
    <row r="4" spans="2:58" ht="13.5" thickTop="1" x14ac:dyDescent="0.2">
      <c r="B4" s="216"/>
      <c r="C4" s="113"/>
      <c r="D4" s="113"/>
      <c r="E4" s="87"/>
      <c r="F4" s="120"/>
      <c r="G4" s="120"/>
      <c r="H4" s="120"/>
      <c r="I4" s="120"/>
      <c r="J4" s="217"/>
    </row>
    <row r="5" spans="2:58" ht="19.5" customHeight="1" x14ac:dyDescent="0.2">
      <c r="B5" s="218" t="s">
        <v>40</v>
      </c>
      <c r="C5" s="114"/>
      <c r="D5" s="114"/>
      <c r="E5" s="22"/>
      <c r="F5" s="121"/>
      <c r="G5" s="121"/>
      <c r="H5" s="121"/>
      <c r="I5" s="121"/>
      <c r="J5" s="219"/>
    </row>
    <row r="6" spans="2:58" ht="13.5" thickBot="1" x14ac:dyDescent="0.25">
      <c r="B6" s="216"/>
      <c r="C6" s="113"/>
      <c r="D6" s="113"/>
      <c r="E6" s="87"/>
      <c r="F6" s="120"/>
      <c r="G6" s="120"/>
      <c r="H6" s="120"/>
      <c r="I6" s="120"/>
      <c r="J6" s="217"/>
    </row>
    <row r="7" spans="2:58" s="88" customFormat="1" ht="13.5" thickBot="1" x14ac:dyDescent="0.25">
      <c r="B7" s="220"/>
      <c r="C7" s="115" t="s">
        <v>41</v>
      </c>
      <c r="D7" s="115"/>
      <c r="E7" s="24"/>
      <c r="F7" s="122" t="s">
        <v>73</v>
      </c>
      <c r="G7" s="123" t="s">
        <v>42</v>
      </c>
      <c r="H7" s="123" t="s">
        <v>43</v>
      </c>
      <c r="I7" s="123"/>
      <c r="J7" s="221"/>
    </row>
    <row r="8" spans="2:58" s="89" customFormat="1" x14ac:dyDescent="0.2">
      <c r="B8" s="222" t="str">
        <f>Pol.SLP!D6</f>
        <v>Elektromateriál</v>
      </c>
      <c r="C8" s="113"/>
      <c r="D8" s="113"/>
      <c r="E8" s="27"/>
      <c r="F8" s="124">
        <f>Pol.SLP!H10</f>
        <v>0</v>
      </c>
      <c r="G8" s="125">
        <v>0</v>
      </c>
      <c r="H8" s="125">
        <v>0</v>
      </c>
      <c r="I8" s="125">
        <v>0</v>
      </c>
      <c r="J8" s="223">
        <v>0</v>
      </c>
    </row>
    <row r="9" spans="2:58" s="89" customFormat="1" x14ac:dyDescent="0.2">
      <c r="B9" s="224" t="str">
        <f>Pol.SLP!D12</f>
        <v>Elektromontáže</v>
      </c>
      <c r="C9" s="116"/>
      <c r="D9" s="116"/>
      <c r="E9" s="31"/>
      <c r="F9" s="126">
        <f>Pol.SLP!H17</f>
        <v>0</v>
      </c>
      <c r="G9" s="127">
        <v>0</v>
      </c>
      <c r="H9" s="127">
        <v>0</v>
      </c>
      <c r="I9" s="127">
        <v>0</v>
      </c>
      <c r="J9" s="225">
        <v>0</v>
      </c>
    </row>
    <row r="10" spans="2:58" s="89" customFormat="1" x14ac:dyDescent="0.2">
      <c r="B10" s="224" t="str">
        <f>Pol.SLP!D21</f>
        <v xml:space="preserve"> Práce v HZS</v>
      </c>
      <c r="C10" s="116"/>
      <c r="D10" s="116"/>
      <c r="E10" s="31"/>
      <c r="F10" s="126">
        <f>Pol.SLP!H21</f>
        <v>0</v>
      </c>
      <c r="G10" s="127">
        <v>0</v>
      </c>
      <c r="H10" s="127">
        <v>0</v>
      </c>
      <c r="I10" s="127">
        <v>0</v>
      </c>
      <c r="J10" s="225">
        <v>0</v>
      </c>
    </row>
    <row r="11" spans="2:58" s="89" customFormat="1" ht="13.5" thickBot="1" x14ac:dyDescent="0.25">
      <c r="B11" s="222" t="str">
        <f>Pol.SLP!D23</f>
        <v>Výchozí revize</v>
      </c>
      <c r="C11" s="113"/>
      <c r="D11" s="113"/>
      <c r="E11" s="27"/>
      <c r="F11" s="124">
        <f>Pol.SLP!H25</f>
        <v>0</v>
      </c>
      <c r="G11" s="125">
        <v>0</v>
      </c>
      <c r="H11" s="125">
        <v>0</v>
      </c>
      <c r="I11" s="125">
        <v>0</v>
      </c>
      <c r="J11" s="223">
        <v>0</v>
      </c>
    </row>
    <row r="12" spans="2:58" s="15" customFormat="1" ht="13.5" thickBot="1" x14ac:dyDescent="0.25">
      <c r="B12" s="226"/>
      <c r="C12" s="115" t="s">
        <v>44</v>
      </c>
      <c r="D12" s="115"/>
      <c r="E12" s="35"/>
      <c r="F12" s="128">
        <f>SUM(F8:F11)</f>
        <v>0</v>
      </c>
      <c r="G12" s="129">
        <f>SUM(G8:G11)</f>
        <v>0</v>
      </c>
      <c r="H12" s="129">
        <f>SUM(H8:H11)</f>
        <v>0</v>
      </c>
      <c r="I12" s="129">
        <f>SUM(I8:I11)</f>
        <v>0</v>
      </c>
      <c r="J12" s="227">
        <f>SUM(J8:J11)</f>
        <v>0</v>
      </c>
    </row>
    <row r="13" spans="2:58" x14ac:dyDescent="0.2">
      <c r="B13" s="216"/>
      <c r="C13" s="113"/>
      <c r="D13" s="113"/>
      <c r="E13" s="87"/>
      <c r="F13" s="120"/>
      <c r="G13" s="120"/>
      <c r="H13" s="120"/>
      <c r="I13" s="120"/>
      <c r="J13" s="217"/>
    </row>
    <row r="14" spans="2:58" ht="19.5" customHeight="1" x14ac:dyDescent="0.2">
      <c r="B14" s="228" t="s">
        <v>45</v>
      </c>
      <c r="C14" s="114"/>
      <c r="D14" s="114"/>
      <c r="E14" s="22"/>
      <c r="F14" s="121"/>
      <c r="G14" s="121"/>
      <c r="H14" s="130"/>
      <c r="I14" s="121"/>
      <c r="J14" s="219"/>
      <c r="BB14" s="90"/>
      <c r="BC14" s="90"/>
      <c r="BD14" s="90"/>
      <c r="BE14" s="90"/>
      <c r="BF14" s="90"/>
    </row>
    <row r="15" spans="2:58" ht="13.5" thickBot="1" x14ac:dyDescent="0.25">
      <c r="B15" s="216"/>
      <c r="C15" s="113"/>
      <c r="D15" s="113"/>
      <c r="E15" s="87"/>
      <c r="F15" s="120"/>
      <c r="G15" s="120"/>
      <c r="H15" s="120"/>
      <c r="I15" s="120"/>
      <c r="J15" s="217"/>
    </row>
    <row r="16" spans="2:58" s="92" customFormat="1" x14ac:dyDescent="0.2">
      <c r="B16" s="229" t="s">
        <v>46</v>
      </c>
      <c r="C16" s="117"/>
      <c r="D16" s="117"/>
      <c r="E16" s="91"/>
      <c r="F16" s="131" t="s">
        <v>47</v>
      </c>
      <c r="G16" s="132" t="s">
        <v>48</v>
      </c>
      <c r="H16" s="132" t="s">
        <v>49</v>
      </c>
      <c r="I16" s="133"/>
      <c r="J16" s="230" t="s">
        <v>47</v>
      </c>
    </row>
    <row r="17" spans="2:54" x14ac:dyDescent="0.2">
      <c r="B17" s="231" t="s">
        <v>58</v>
      </c>
      <c r="C17" s="118"/>
      <c r="D17" s="118"/>
      <c r="E17" s="39"/>
      <c r="F17" s="40">
        <v>0</v>
      </c>
      <c r="G17" s="41">
        <v>0</v>
      </c>
      <c r="H17" s="42">
        <f>SUM($F$12:$J$12)</f>
        <v>0</v>
      </c>
      <c r="I17" s="43"/>
      <c r="J17" s="204">
        <f t="shared" ref="J17:J24" si="0">F17+G17*H17/100</f>
        <v>0</v>
      </c>
      <c r="BB17" s="84">
        <v>0</v>
      </c>
    </row>
    <row r="18" spans="2:54" x14ac:dyDescent="0.2">
      <c r="B18" s="231" t="s">
        <v>69</v>
      </c>
      <c r="C18" s="118"/>
      <c r="D18" s="118"/>
      <c r="E18" s="39"/>
      <c r="F18" s="40">
        <v>0</v>
      </c>
      <c r="G18" s="41">
        <v>3</v>
      </c>
      <c r="H18" s="42">
        <f>SUM($F$9:$J$9)</f>
        <v>0</v>
      </c>
      <c r="I18" s="43"/>
      <c r="J18" s="204">
        <f t="shared" si="0"/>
        <v>0</v>
      </c>
      <c r="BB18" s="84">
        <v>0</v>
      </c>
    </row>
    <row r="19" spans="2:54" x14ac:dyDescent="0.2">
      <c r="B19" s="231" t="s">
        <v>70</v>
      </c>
      <c r="C19" s="118"/>
      <c r="D19" s="118"/>
      <c r="E19" s="39"/>
      <c r="F19" s="40">
        <v>0</v>
      </c>
      <c r="G19" s="41">
        <v>5</v>
      </c>
      <c r="H19" s="42">
        <f>SUM($F$8:$J$8)</f>
        <v>0</v>
      </c>
      <c r="I19" s="43"/>
      <c r="J19" s="204">
        <f t="shared" si="0"/>
        <v>0</v>
      </c>
      <c r="BB19" s="84">
        <v>0</v>
      </c>
    </row>
    <row r="20" spans="2:54" x14ac:dyDescent="0.2">
      <c r="B20" s="231" t="s">
        <v>59</v>
      </c>
      <c r="C20" s="118"/>
      <c r="D20" s="118"/>
      <c r="E20" s="39"/>
      <c r="F20" s="40">
        <v>0</v>
      </c>
      <c r="G20" s="41">
        <v>0</v>
      </c>
      <c r="H20" s="42">
        <f>SUM($F$12:$J$12)</f>
        <v>0</v>
      </c>
      <c r="I20" s="43"/>
      <c r="J20" s="204">
        <f t="shared" si="0"/>
        <v>0</v>
      </c>
      <c r="BB20" s="84">
        <v>0</v>
      </c>
    </row>
    <row r="21" spans="2:54" x14ac:dyDescent="0.2">
      <c r="B21" s="231" t="s">
        <v>60</v>
      </c>
      <c r="C21" s="118"/>
      <c r="D21" s="118"/>
      <c r="E21" s="39"/>
      <c r="F21" s="40">
        <v>0</v>
      </c>
      <c r="G21" s="41">
        <v>0</v>
      </c>
      <c r="H21" s="42">
        <f>SUM($F$12:$J$12)</f>
        <v>0</v>
      </c>
      <c r="I21" s="43"/>
      <c r="J21" s="204">
        <f t="shared" si="0"/>
        <v>0</v>
      </c>
      <c r="BB21" s="84">
        <v>1</v>
      </c>
    </row>
    <row r="22" spans="2:54" x14ac:dyDescent="0.2">
      <c r="B22" s="231" t="s">
        <v>61</v>
      </c>
      <c r="C22" s="118"/>
      <c r="D22" s="118"/>
      <c r="E22" s="39"/>
      <c r="F22" s="40">
        <v>0</v>
      </c>
      <c r="G22" s="41">
        <v>0</v>
      </c>
      <c r="H22" s="42">
        <f>SUM($F$12:$J$12)</f>
        <v>0</v>
      </c>
      <c r="I22" s="43"/>
      <c r="J22" s="204">
        <f t="shared" si="0"/>
        <v>0</v>
      </c>
      <c r="BB22" s="84">
        <v>1</v>
      </c>
    </row>
    <row r="23" spans="2:54" x14ac:dyDescent="0.2">
      <c r="B23" s="231" t="s">
        <v>62</v>
      </c>
      <c r="C23" s="118"/>
      <c r="D23" s="118"/>
      <c r="E23" s="39"/>
      <c r="F23" s="40">
        <v>0</v>
      </c>
      <c r="G23" s="41">
        <v>0</v>
      </c>
      <c r="H23" s="42">
        <f>SUM($F$12:$J$12)</f>
        <v>0</v>
      </c>
      <c r="I23" s="43"/>
      <c r="J23" s="204">
        <f t="shared" si="0"/>
        <v>0</v>
      </c>
      <c r="BB23" s="84">
        <v>2</v>
      </c>
    </row>
    <row r="24" spans="2:54" x14ac:dyDescent="0.2">
      <c r="B24" s="231" t="s">
        <v>63</v>
      </c>
      <c r="C24" s="118"/>
      <c r="D24" s="118"/>
      <c r="E24" s="39"/>
      <c r="F24" s="40">
        <v>0</v>
      </c>
      <c r="G24" s="41">
        <v>3</v>
      </c>
      <c r="H24" s="42">
        <f>SUM($F$12:$J$12)</f>
        <v>0</v>
      </c>
      <c r="I24" s="43"/>
      <c r="J24" s="204">
        <f t="shared" si="0"/>
        <v>0</v>
      </c>
      <c r="BB24" s="84">
        <v>2</v>
      </c>
    </row>
    <row r="25" spans="2:54" x14ac:dyDescent="0.2">
      <c r="B25" s="232"/>
      <c r="C25" s="274" t="s">
        <v>50</v>
      </c>
      <c r="D25" s="116"/>
      <c r="E25" s="93"/>
      <c r="F25" s="134"/>
      <c r="G25" s="135"/>
      <c r="H25" s="135"/>
      <c r="I25" s="340">
        <f>SUM(J17:J24)</f>
        <v>0</v>
      </c>
      <c r="J25" s="341"/>
    </row>
    <row r="26" spans="2:54" x14ac:dyDescent="0.2">
      <c r="B26" s="233"/>
      <c r="C26" s="234"/>
      <c r="D26" s="234"/>
      <c r="E26" s="89"/>
      <c r="F26" s="235"/>
      <c r="G26" s="235"/>
      <c r="H26" s="235"/>
      <c r="I26" s="235"/>
      <c r="J26" s="236"/>
    </row>
    <row r="27" spans="2:54" x14ac:dyDescent="0.2">
      <c r="B27" s="233"/>
      <c r="C27" s="237"/>
      <c r="D27" s="234"/>
      <c r="E27" s="89"/>
      <c r="F27" s="235"/>
      <c r="G27" s="238"/>
      <c r="H27" s="239"/>
      <c r="I27" s="239"/>
      <c r="J27" s="240"/>
    </row>
    <row r="28" spans="2:54" x14ac:dyDescent="0.2">
      <c r="B28" s="233"/>
      <c r="C28" s="234"/>
      <c r="D28" s="234"/>
      <c r="E28" s="89"/>
      <c r="F28" s="235"/>
      <c r="G28" s="238"/>
      <c r="H28" s="239"/>
      <c r="I28" s="239"/>
      <c r="J28" s="240"/>
    </row>
    <row r="29" spans="2:54" x14ac:dyDescent="0.2">
      <c r="B29" s="233"/>
      <c r="C29" s="234"/>
      <c r="D29" s="234"/>
      <c r="E29" s="89"/>
      <c r="F29" s="235"/>
      <c r="G29" s="238"/>
      <c r="H29" s="239"/>
      <c r="I29" s="239"/>
      <c r="J29" s="240"/>
    </row>
    <row r="30" spans="2:54" x14ac:dyDescent="0.2">
      <c r="B30" s="233"/>
      <c r="C30" s="234"/>
      <c r="D30" s="234"/>
      <c r="E30" s="89"/>
      <c r="F30" s="235"/>
      <c r="G30" s="238"/>
      <c r="H30" s="239"/>
      <c r="I30" s="239"/>
      <c r="J30" s="240"/>
    </row>
    <row r="31" spans="2:54" x14ac:dyDescent="0.2">
      <c r="B31" s="233"/>
      <c r="C31" s="234"/>
      <c r="D31" s="234"/>
      <c r="E31" s="89"/>
      <c r="F31" s="235"/>
      <c r="G31" s="238"/>
      <c r="H31" s="239"/>
      <c r="I31" s="239"/>
      <c r="J31" s="240"/>
    </row>
    <row r="32" spans="2:54" x14ac:dyDescent="0.2">
      <c r="B32" s="233"/>
      <c r="C32" s="234"/>
      <c r="D32" s="234"/>
      <c r="E32" s="89"/>
      <c r="F32" s="235"/>
      <c r="G32" s="238"/>
      <c r="H32" s="239"/>
      <c r="I32" s="239"/>
      <c r="J32" s="240"/>
    </row>
    <row r="33" spans="2:10" x14ac:dyDescent="0.2">
      <c r="B33" s="233"/>
      <c r="C33" s="234"/>
      <c r="D33" s="234"/>
      <c r="E33" s="89"/>
      <c r="F33" s="235"/>
      <c r="G33" s="238"/>
      <c r="H33" s="239"/>
      <c r="I33" s="239"/>
      <c r="J33" s="240"/>
    </row>
    <row r="34" spans="2:10" x14ac:dyDescent="0.2">
      <c r="B34" s="233"/>
      <c r="C34" s="234"/>
      <c r="D34" s="234"/>
      <c r="E34" s="89"/>
      <c r="F34" s="235"/>
      <c r="G34" s="238"/>
      <c r="H34" s="239"/>
      <c r="I34" s="239"/>
      <c r="J34" s="240"/>
    </row>
    <row r="35" spans="2:10" x14ac:dyDescent="0.2">
      <c r="B35" s="233"/>
      <c r="C35" s="234"/>
      <c r="D35" s="234"/>
      <c r="E35" s="89"/>
      <c r="F35" s="235"/>
      <c r="G35" s="238"/>
      <c r="H35" s="239"/>
      <c r="I35" s="239"/>
      <c r="J35" s="240"/>
    </row>
    <row r="36" spans="2:10" ht="13.5" thickBot="1" x14ac:dyDescent="0.25">
      <c r="B36" s="241"/>
      <c r="C36" s="242"/>
      <c r="D36" s="242"/>
      <c r="E36" s="243"/>
      <c r="F36" s="244"/>
      <c r="G36" s="245"/>
      <c r="H36" s="246"/>
      <c r="I36" s="246"/>
      <c r="J36" s="247"/>
    </row>
    <row r="37" spans="2:10" ht="13.5" thickTop="1" x14ac:dyDescent="0.2">
      <c r="G37" s="137"/>
      <c r="H37" s="138"/>
      <c r="I37" s="138"/>
      <c r="J37" s="139"/>
    </row>
    <row r="38" spans="2:10" x14ac:dyDescent="0.2">
      <c r="G38" s="137"/>
      <c r="H38" s="138"/>
      <c r="I38" s="138"/>
      <c r="J38" s="139"/>
    </row>
    <row r="39" spans="2:10" x14ac:dyDescent="0.2">
      <c r="G39" s="137"/>
      <c r="H39" s="138"/>
      <c r="I39" s="138"/>
      <c r="J39" s="139"/>
    </row>
    <row r="40" spans="2:10" x14ac:dyDescent="0.2">
      <c r="G40" s="137"/>
      <c r="H40" s="138"/>
      <c r="I40" s="138"/>
      <c r="J40" s="139"/>
    </row>
    <row r="41" spans="2:10" x14ac:dyDescent="0.2">
      <c r="G41" s="137"/>
      <c r="H41" s="138"/>
      <c r="I41" s="138"/>
      <c r="J41" s="139"/>
    </row>
    <row r="42" spans="2:10" x14ac:dyDescent="0.2">
      <c r="G42" s="137"/>
      <c r="H42" s="138"/>
      <c r="I42" s="138"/>
      <c r="J42" s="139"/>
    </row>
    <row r="43" spans="2:10" x14ac:dyDescent="0.2">
      <c r="G43" s="137"/>
      <c r="H43" s="138"/>
      <c r="I43" s="138"/>
      <c r="J43" s="139"/>
    </row>
    <row r="44" spans="2:10" x14ac:dyDescent="0.2">
      <c r="G44" s="137"/>
      <c r="H44" s="138"/>
      <c r="I44" s="138"/>
      <c r="J44" s="139"/>
    </row>
    <row r="45" spans="2:10" x14ac:dyDescent="0.2">
      <c r="G45" s="137"/>
      <c r="H45" s="138"/>
      <c r="I45" s="138"/>
      <c r="J45" s="139"/>
    </row>
    <row r="46" spans="2:10" x14ac:dyDescent="0.2">
      <c r="G46" s="137"/>
      <c r="H46" s="138"/>
      <c r="I46" s="138"/>
      <c r="J46" s="139"/>
    </row>
    <row r="47" spans="2:10" x14ac:dyDescent="0.2">
      <c r="G47" s="137"/>
      <c r="H47" s="138"/>
      <c r="I47" s="138"/>
      <c r="J47" s="139"/>
    </row>
    <row r="48" spans="2:10" x14ac:dyDescent="0.2">
      <c r="G48" s="137"/>
      <c r="H48" s="138"/>
      <c r="I48" s="138"/>
      <c r="J48" s="139"/>
    </row>
    <row r="49" spans="7:10" x14ac:dyDescent="0.2">
      <c r="G49" s="137"/>
      <c r="H49" s="138"/>
      <c r="I49" s="138"/>
      <c r="J49" s="139"/>
    </row>
    <row r="50" spans="7:10" x14ac:dyDescent="0.2">
      <c r="G50" s="137"/>
      <c r="H50" s="138"/>
      <c r="I50" s="138"/>
      <c r="J50" s="139"/>
    </row>
    <row r="51" spans="7:10" x14ac:dyDescent="0.2">
      <c r="G51" s="137"/>
      <c r="H51" s="138"/>
      <c r="I51" s="138"/>
      <c r="J51" s="139"/>
    </row>
    <row r="52" spans="7:10" x14ac:dyDescent="0.2">
      <c r="G52" s="137"/>
      <c r="H52" s="138"/>
      <c r="I52" s="138"/>
      <c r="J52" s="139"/>
    </row>
    <row r="53" spans="7:10" x14ac:dyDescent="0.2">
      <c r="G53" s="137"/>
      <c r="H53" s="138"/>
      <c r="I53" s="138"/>
      <c r="J53" s="139"/>
    </row>
    <row r="54" spans="7:10" x14ac:dyDescent="0.2">
      <c r="G54" s="137"/>
      <c r="H54" s="138"/>
      <c r="I54" s="138"/>
      <c r="J54" s="139"/>
    </row>
    <row r="55" spans="7:10" x14ac:dyDescent="0.2">
      <c r="G55" s="137"/>
      <c r="H55" s="138"/>
      <c r="I55" s="138"/>
      <c r="J55" s="139"/>
    </row>
    <row r="56" spans="7:10" x14ac:dyDescent="0.2">
      <c r="G56" s="137"/>
      <c r="H56" s="138"/>
      <c r="I56" s="138"/>
      <c r="J56" s="139"/>
    </row>
    <row r="57" spans="7:10" x14ac:dyDescent="0.2">
      <c r="G57" s="137"/>
      <c r="H57" s="138"/>
      <c r="I57" s="138"/>
      <c r="J57" s="139"/>
    </row>
    <row r="58" spans="7:10" x14ac:dyDescent="0.2">
      <c r="G58" s="137"/>
      <c r="H58" s="138"/>
      <c r="I58" s="138"/>
      <c r="J58" s="139"/>
    </row>
    <row r="59" spans="7:10" x14ac:dyDescent="0.2">
      <c r="G59" s="137"/>
      <c r="H59" s="138"/>
      <c r="I59" s="138"/>
      <c r="J59" s="139"/>
    </row>
    <row r="60" spans="7:10" x14ac:dyDescent="0.2">
      <c r="G60" s="137"/>
      <c r="H60" s="138"/>
      <c r="I60" s="138"/>
      <c r="J60" s="139"/>
    </row>
    <row r="61" spans="7:10" x14ac:dyDescent="0.2">
      <c r="G61" s="137"/>
      <c r="H61" s="138"/>
      <c r="I61" s="138"/>
      <c r="J61" s="139"/>
    </row>
    <row r="62" spans="7:10" x14ac:dyDescent="0.2">
      <c r="G62" s="137"/>
      <c r="H62" s="138"/>
      <c r="I62" s="138"/>
      <c r="J62" s="139"/>
    </row>
    <row r="63" spans="7:10" x14ac:dyDescent="0.2">
      <c r="G63" s="137"/>
      <c r="H63" s="138"/>
      <c r="I63" s="138"/>
      <c r="J63" s="139"/>
    </row>
    <row r="64" spans="7:10" x14ac:dyDescent="0.2">
      <c r="G64" s="137"/>
      <c r="H64" s="138"/>
      <c r="I64" s="138"/>
      <c r="J64" s="139"/>
    </row>
    <row r="65" spans="7:10" x14ac:dyDescent="0.2">
      <c r="G65" s="137"/>
      <c r="H65" s="138"/>
      <c r="I65" s="138"/>
      <c r="J65" s="139"/>
    </row>
    <row r="66" spans="7:10" x14ac:dyDescent="0.2">
      <c r="G66" s="137"/>
      <c r="H66" s="138"/>
      <c r="I66" s="138"/>
      <c r="J66" s="139"/>
    </row>
    <row r="67" spans="7:10" x14ac:dyDescent="0.2">
      <c r="G67" s="137"/>
      <c r="H67" s="138"/>
      <c r="I67" s="138"/>
      <c r="J67" s="139"/>
    </row>
    <row r="68" spans="7:10" x14ac:dyDescent="0.2">
      <c r="G68" s="137"/>
      <c r="H68" s="138"/>
      <c r="I68" s="138"/>
      <c r="J68" s="139"/>
    </row>
    <row r="69" spans="7:10" x14ac:dyDescent="0.2">
      <c r="G69" s="137"/>
      <c r="H69" s="138"/>
      <c r="I69" s="138"/>
      <c r="J69" s="139"/>
    </row>
    <row r="70" spans="7:10" x14ac:dyDescent="0.2">
      <c r="G70" s="137"/>
      <c r="H70" s="138"/>
      <c r="I70" s="138"/>
      <c r="J70" s="139"/>
    </row>
    <row r="71" spans="7:10" x14ac:dyDescent="0.2">
      <c r="G71" s="137"/>
      <c r="H71" s="138"/>
      <c r="I71" s="138"/>
      <c r="J71" s="139"/>
    </row>
    <row r="72" spans="7:10" x14ac:dyDescent="0.2">
      <c r="G72" s="137"/>
      <c r="H72" s="138"/>
      <c r="I72" s="138"/>
      <c r="J72" s="139"/>
    </row>
    <row r="73" spans="7:10" x14ac:dyDescent="0.2">
      <c r="G73" s="137"/>
      <c r="H73" s="138"/>
      <c r="I73" s="138"/>
      <c r="J73" s="139"/>
    </row>
    <row r="74" spans="7:10" x14ac:dyDescent="0.2">
      <c r="G74" s="137"/>
      <c r="H74" s="138"/>
      <c r="I74" s="138"/>
      <c r="J74" s="139"/>
    </row>
    <row r="75" spans="7:10" x14ac:dyDescent="0.2">
      <c r="G75" s="137"/>
      <c r="H75" s="138"/>
      <c r="I75" s="138"/>
      <c r="J75" s="139"/>
    </row>
    <row r="76" spans="7:10" x14ac:dyDescent="0.2">
      <c r="G76" s="137"/>
      <c r="H76" s="138"/>
      <c r="I76" s="138"/>
      <c r="J76" s="139"/>
    </row>
  </sheetData>
  <mergeCells count="3">
    <mergeCell ref="B2:C2"/>
    <mergeCell ref="B3:C3"/>
    <mergeCell ref="I25:J25"/>
  </mergeCells>
  <pageMargins left="0.59055118110236227" right="0.3937007874015748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N27"/>
  <sheetViews>
    <sheetView showGridLines="0" showZeros="0" tabSelected="1" view="pageBreakPreview" zoomScaleNormal="115" zoomScaleSheetLayoutView="100" workbookViewId="0">
      <selection activeCell="K13" sqref="K12:K16"/>
    </sheetView>
  </sheetViews>
  <sheetFormatPr defaultRowHeight="12" x14ac:dyDescent="0.2"/>
  <cols>
    <col min="1" max="1" width="9.140625" style="54"/>
    <col min="2" max="2" width="5.7109375" style="80" customWidth="1"/>
    <col min="3" max="3" width="12.85546875" style="81" customWidth="1"/>
    <col min="4" max="4" width="57.140625" style="81" customWidth="1"/>
    <col min="5" max="5" width="7.28515625" style="80" customWidth="1"/>
    <col min="6" max="6" width="7.28515625" style="83" customWidth="1"/>
    <col min="7" max="7" width="8.5703125" style="100" customWidth="1"/>
    <col min="8" max="8" width="11.42578125" style="80" customWidth="1"/>
    <col min="9" max="9" width="11.42578125" style="305" customWidth="1"/>
    <col min="10" max="10" width="18.5703125" style="305" customWidth="1"/>
    <col min="11" max="11" width="7.5703125" style="278" customWidth="1"/>
    <col min="12" max="12" width="12.140625" style="54" customWidth="1"/>
    <col min="13" max="17" width="12.7109375" style="54" customWidth="1"/>
    <col min="18" max="20" width="11.42578125" style="54" customWidth="1"/>
    <col min="21" max="16384" width="9.140625" style="54"/>
  </cols>
  <sheetData>
    <row r="2" spans="2:14" x14ac:dyDescent="0.2">
      <c r="B2" s="346" t="s">
        <v>4</v>
      </c>
      <c r="C2" s="346"/>
      <c r="D2" s="67"/>
      <c r="E2" s="76"/>
      <c r="F2" s="96"/>
      <c r="G2" s="98"/>
      <c r="H2" s="76"/>
      <c r="I2" s="276"/>
      <c r="J2" s="276"/>
    </row>
    <row r="3" spans="2:14" x14ac:dyDescent="0.2">
      <c r="B3" s="347" t="s">
        <v>0</v>
      </c>
      <c r="C3" s="346"/>
      <c r="D3" s="67" t="s">
        <v>134</v>
      </c>
      <c r="E3" s="76"/>
      <c r="F3" s="96"/>
      <c r="G3" s="98"/>
      <c r="H3" s="76"/>
      <c r="I3" s="276"/>
      <c r="J3" s="276"/>
    </row>
    <row r="4" spans="2:14" x14ac:dyDescent="0.2">
      <c r="B4" s="76"/>
      <c r="C4" s="79"/>
      <c r="D4" s="79"/>
      <c r="E4" s="76"/>
      <c r="F4" s="96"/>
      <c r="G4" s="98"/>
      <c r="H4" s="76"/>
      <c r="I4" s="276"/>
      <c r="J4" s="276"/>
    </row>
    <row r="5" spans="2:14" s="60" customFormat="1" ht="24" x14ac:dyDescent="0.2">
      <c r="B5" s="20" t="s">
        <v>51</v>
      </c>
      <c r="C5" s="67" t="s">
        <v>83</v>
      </c>
      <c r="D5" s="67" t="s">
        <v>53</v>
      </c>
      <c r="E5" s="66" t="s">
        <v>99</v>
      </c>
      <c r="F5" s="97" t="s">
        <v>54</v>
      </c>
      <c r="G5" s="306" t="s">
        <v>100</v>
      </c>
      <c r="H5" s="66" t="s">
        <v>55</v>
      </c>
      <c r="I5" s="297" t="s">
        <v>90</v>
      </c>
      <c r="J5" s="297" t="s">
        <v>89</v>
      </c>
      <c r="K5" s="56"/>
    </row>
    <row r="6" spans="2:14" x14ac:dyDescent="0.2">
      <c r="B6" s="66" t="s">
        <v>56</v>
      </c>
      <c r="C6" s="95"/>
      <c r="D6" s="105" t="s">
        <v>88</v>
      </c>
      <c r="E6" s="76"/>
      <c r="F6" s="96"/>
      <c r="G6" s="98"/>
      <c r="H6" s="78"/>
      <c r="I6" s="276"/>
      <c r="J6" s="276"/>
    </row>
    <row r="7" spans="2:14" s="275" customFormat="1" x14ac:dyDescent="0.2">
      <c r="B7" s="110" t="s">
        <v>135</v>
      </c>
      <c r="C7" s="289" t="s">
        <v>156</v>
      </c>
      <c r="D7" s="104" t="s">
        <v>112</v>
      </c>
      <c r="E7" s="110">
        <v>7</v>
      </c>
      <c r="F7" s="104" t="s">
        <v>64</v>
      </c>
      <c r="G7" s="327"/>
      <c r="H7" s="314">
        <f t="shared" ref="H7:H9" si="0">E7*G7</f>
        <v>0</v>
      </c>
      <c r="I7" s="301" t="s">
        <v>91</v>
      </c>
      <c r="J7" s="298" t="s">
        <v>208</v>
      </c>
      <c r="K7" s="321"/>
      <c r="L7" s="322"/>
      <c r="M7" s="322"/>
      <c r="N7" s="323"/>
    </row>
    <row r="8" spans="2:14" s="275" customFormat="1" x14ac:dyDescent="0.2">
      <c r="B8" s="110" t="s">
        <v>135</v>
      </c>
      <c r="C8" s="289" t="s">
        <v>157</v>
      </c>
      <c r="D8" s="104" t="s">
        <v>147</v>
      </c>
      <c r="E8" s="110">
        <v>7</v>
      </c>
      <c r="F8" s="104" t="s">
        <v>64</v>
      </c>
      <c r="G8" s="327"/>
      <c r="H8" s="314">
        <f t="shared" si="0"/>
        <v>0</v>
      </c>
      <c r="I8" s="301" t="s">
        <v>91</v>
      </c>
      <c r="J8" s="298" t="s">
        <v>208</v>
      </c>
      <c r="K8" s="321"/>
      <c r="L8" s="322"/>
      <c r="M8" s="322"/>
      <c r="N8" s="323"/>
    </row>
    <row r="9" spans="2:14" s="275" customFormat="1" x14ac:dyDescent="0.2">
      <c r="B9" s="110" t="s">
        <v>135</v>
      </c>
      <c r="C9" s="289" t="s">
        <v>158</v>
      </c>
      <c r="D9" s="104" t="s">
        <v>116</v>
      </c>
      <c r="E9" s="110">
        <v>300</v>
      </c>
      <c r="F9" s="104" t="s">
        <v>65</v>
      </c>
      <c r="G9" s="327"/>
      <c r="H9" s="314">
        <f t="shared" si="0"/>
        <v>0</v>
      </c>
      <c r="I9" s="301" t="s">
        <v>91</v>
      </c>
      <c r="J9" s="298" t="s">
        <v>208</v>
      </c>
      <c r="K9" s="321"/>
    </row>
    <row r="10" spans="2:14" x14ac:dyDescent="0.2">
      <c r="B10" s="76"/>
      <c r="C10" s="95" t="s">
        <v>57</v>
      </c>
      <c r="D10" s="67" t="str">
        <f>CONCATENATE(C6," ",D6)</f>
        <v xml:space="preserve"> Elektromateriál</v>
      </c>
      <c r="E10" s="76"/>
      <c r="F10" s="96"/>
      <c r="G10" s="310"/>
      <c r="H10" s="312">
        <f>SUM(H7:H9)</f>
        <v>0</v>
      </c>
      <c r="I10" s="301"/>
      <c r="J10" s="298"/>
    </row>
    <row r="11" spans="2:14" x14ac:dyDescent="0.2">
      <c r="B11" s="76"/>
      <c r="C11" s="95"/>
      <c r="D11" s="67"/>
      <c r="E11" s="76"/>
      <c r="F11" s="96"/>
      <c r="G11" s="310"/>
      <c r="H11" s="312"/>
      <c r="I11" s="301"/>
      <c r="J11" s="298"/>
    </row>
    <row r="12" spans="2:14" x14ac:dyDescent="0.2">
      <c r="B12" s="66" t="s">
        <v>56</v>
      </c>
      <c r="C12" s="95"/>
      <c r="D12" s="105" t="s">
        <v>66</v>
      </c>
      <c r="E12" s="76"/>
      <c r="F12" s="96"/>
      <c r="G12" s="310"/>
      <c r="H12" s="313"/>
      <c r="I12" s="301"/>
      <c r="J12" s="298"/>
      <c r="K12" s="307"/>
    </row>
    <row r="13" spans="2:14" s="275" customFormat="1" x14ac:dyDescent="0.2">
      <c r="B13" s="110" t="s">
        <v>87</v>
      </c>
      <c r="C13" s="141" t="s">
        <v>121</v>
      </c>
      <c r="D13" s="104" t="s">
        <v>117</v>
      </c>
      <c r="E13" s="110">
        <v>7</v>
      </c>
      <c r="F13" s="104" t="s">
        <v>64</v>
      </c>
      <c r="G13" s="286"/>
      <c r="H13" s="311">
        <f t="shared" ref="H13:H16" si="1">E13*G13</f>
        <v>0</v>
      </c>
      <c r="I13" s="301" t="s">
        <v>98</v>
      </c>
      <c r="J13" s="298" t="s">
        <v>208</v>
      </c>
      <c r="K13" s="279"/>
    </row>
    <row r="14" spans="2:14" s="275" customFormat="1" x14ac:dyDescent="0.2">
      <c r="B14" s="110" t="s">
        <v>122</v>
      </c>
      <c r="C14" s="141" t="s">
        <v>123</v>
      </c>
      <c r="D14" s="104" t="s">
        <v>124</v>
      </c>
      <c r="E14" s="110">
        <v>7</v>
      </c>
      <c r="F14" s="104" t="s">
        <v>64</v>
      </c>
      <c r="G14" s="286"/>
      <c r="H14" s="311">
        <f t="shared" si="1"/>
        <v>0</v>
      </c>
      <c r="I14" s="301" t="s">
        <v>98</v>
      </c>
      <c r="J14" s="298" t="s">
        <v>208</v>
      </c>
      <c r="K14" s="279"/>
    </row>
    <row r="15" spans="2:14" s="275" customFormat="1" x14ac:dyDescent="0.2">
      <c r="B15" s="110" t="s">
        <v>122</v>
      </c>
      <c r="C15" s="141" t="s">
        <v>125</v>
      </c>
      <c r="D15" s="104" t="s">
        <v>126</v>
      </c>
      <c r="E15" s="110">
        <v>7</v>
      </c>
      <c r="F15" s="104" t="s">
        <v>64</v>
      </c>
      <c r="G15" s="286"/>
      <c r="H15" s="311">
        <f t="shared" si="1"/>
        <v>0</v>
      </c>
      <c r="I15" s="301" t="s">
        <v>98</v>
      </c>
      <c r="J15" s="298" t="s">
        <v>208</v>
      </c>
      <c r="K15" s="279"/>
    </row>
    <row r="16" spans="2:14" s="275" customFormat="1" x14ac:dyDescent="0.2">
      <c r="B16" s="110" t="s">
        <v>122</v>
      </c>
      <c r="C16" s="141" t="s">
        <v>127</v>
      </c>
      <c r="D16" s="104" t="s">
        <v>148</v>
      </c>
      <c r="E16" s="110">
        <v>300</v>
      </c>
      <c r="F16" s="104" t="s">
        <v>65</v>
      </c>
      <c r="G16" s="286"/>
      <c r="H16" s="311">
        <f t="shared" si="1"/>
        <v>0</v>
      </c>
      <c r="I16" s="301" t="s">
        <v>98</v>
      </c>
      <c r="J16" s="298" t="s">
        <v>208</v>
      </c>
      <c r="K16" s="279"/>
    </row>
    <row r="17" spans="2:12" x14ac:dyDescent="0.2">
      <c r="B17" s="76"/>
      <c r="C17" s="95" t="s">
        <v>57</v>
      </c>
      <c r="D17" s="67" t="str">
        <f>CONCATENATE(C12," ",D12)</f>
        <v xml:space="preserve"> Elektromontáže</v>
      </c>
      <c r="E17" s="76"/>
      <c r="F17" s="96"/>
      <c r="G17" s="310"/>
      <c r="H17" s="312">
        <f>SUM(H13:H16)</f>
        <v>0</v>
      </c>
      <c r="I17" s="301"/>
      <c r="J17" s="298"/>
    </row>
    <row r="18" spans="2:12" x14ac:dyDescent="0.2">
      <c r="B18" s="76"/>
      <c r="C18" s="95"/>
      <c r="D18" s="67"/>
      <c r="E18" s="76"/>
      <c r="F18" s="96"/>
      <c r="G18" s="310"/>
      <c r="H18" s="312"/>
      <c r="I18" s="301"/>
      <c r="J18" s="298"/>
    </row>
    <row r="19" spans="2:12" x14ac:dyDescent="0.2">
      <c r="B19" s="66" t="s">
        <v>56</v>
      </c>
      <c r="C19" s="95"/>
      <c r="D19" s="105" t="s">
        <v>71</v>
      </c>
      <c r="E19" s="76"/>
      <c r="F19" s="96"/>
      <c r="G19" s="310"/>
      <c r="H19" s="313"/>
      <c r="I19" s="301"/>
      <c r="J19" s="298"/>
    </row>
    <row r="20" spans="2:12" x14ac:dyDescent="0.2">
      <c r="B20" s="76" t="s">
        <v>24</v>
      </c>
      <c r="C20" s="289" t="s">
        <v>159</v>
      </c>
      <c r="D20" s="104" t="s">
        <v>155</v>
      </c>
      <c r="E20" s="140">
        <v>4</v>
      </c>
      <c r="F20" s="111" t="s">
        <v>68</v>
      </c>
      <c r="G20" s="310"/>
      <c r="H20" s="313">
        <f>ROUND(E20*G20,2)</f>
        <v>0</v>
      </c>
      <c r="I20" s="301" t="s">
        <v>91</v>
      </c>
      <c r="J20" s="276"/>
      <c r="L20" s="102"/>
    </row>
    <row r="21" spans="2:12" x14ac:dyDescent="0.2">
      <c r="B21" s="76"/>
      <c r="C21" s="95" t="s">
        <v>57</v>
      </c>
      <c r="D21" s="67" t="str">
        <f>CONCATENATE(C19," ",D19)</f>
        <v xml:space="preserve"> Práce v HZS</v>
      </c>
      <c r="E21" s="71"/>
      <c r="F21" s="96"/>
      <c r="G21" s="310"/>
      <c r="H21" s="312">
        <f>SUM(H20:H20)</f>
        <v>0</v>
      </c>
      <c r="I21" s="276"/>
      <c r="J21" s="276"/>
    </row>
    <row r="22" spans="2:12" x14ac:dyDescent="0.2">
      <c r="B22" s="76"/>
      <c r="C22" s="95"/>
      <c r="D22" s="67"/>
      <c r="E22" s="71"/>
      <c r="F22" s="96"/>
      <c r="G22" s="310"/>
      <c r="H22" s="312"/>
      <c r="I22" s="276"/>
      <c r="J22" s="276"/>
    </row>
    <row r="23" spans="2:12" x14ac:dyDescent="0.2">
      <c r="B23" s="66" t="s">
        <v>56</v>
      </c>
      <c r="C23" s="95"/>
      <c r="D23" s="105" t="s">
        <v>67</v>
      </c>
      <c r="E23" s="71"/>
      <c r="F23" s="96"/>
      <c r="G23" s="310"/>
      <c r="H23" s="313"/>
      <c r="I23" s="276"/>
      <c r="J23" s="276"/>
    </row>
    <row r="24" spans="2:12" x14ac:dyDescent="0.2">
      <c r="B24" s="76" t="s">
        <v>97</v>
      </c>
      <c r="C24" s="289" t="s">
        <v>160</v>
      </c>
      <c r="D24" s="106" t="s">
        <v>67</v>
      </c>
      <c r="E24" s="140">
        <v>4</v>
      </c>
      <c r="F24" s="111" t="s">
        <v>68</v>
      </c>
      <c r="G24" s="310"/>
      <c r="H24" s="313">
        <f>ROUND(E24*G24,2)</f>
        <v>0</v>
      </c>
      <c r="I24" s="301" t="s">
        <v>91</v>
      </c>
      <c r="J24" s="276"/>
    </row>
    <row r="25" spans="2:12" x14ac:dyDescent="0.2">
      <c r="B25" s="76"/>
      <c r="C25" s="95" t="s">
        <v>57</v>
      </c>
      <c r="D25" s="67" t="str">
        <f>CONCATENATE(C23," ",D23)</f>
        <v xml:space="preserve"> Výchozí revize</v>
      </c>
      <c r="E25" s="76"/>
      <c r="F25" s="96"/>
      <c r="G25" s="98"/>
      <c r="H25" s="312">
        <f>SUM(H24)</f>
        <v>0</v>
      </c>
      <c r="I25" s="276"/>
      <c r="J25" s="276"/>
    </row>
    <row r="27" spans="2:12" x14ac:dyDescent="0.2">
      <c r="B27" s="55"/>
      <c r="C27" s="57"/>
      <c r="D27" s="57"/>
      <c r="E27" s="55"/>
      <c r="F27" s="61"/>
      <c r="G27" s="99"/>
      <c r="H27" s="59">
        <f>SUM(H25,H21,H17,H10)</f>
        <v>0</v>
      </c>
    </row>
  </sheetData>
  <mergeCells count="2">
    <mergeCell ref="B2:C2"/>
    <mergeCell ref="B3:C3"/>
  </mergeCells>
  <phoneticPr fontId="10" type="noConversion"/>
  <printOptions gridLinesSet="0"/>
  <pageMargins left="0.59055118110236227" right="0.39370078740157483" top="0.98425196850393704" bottom="0.19685039370078741" header="0.59055118110236227" footer="0.19685039370078741"/>
  <pageSetup paperSize="9" scale="9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58</vt:i4>
      </vt:variant>
    </vt:vector>
  </HeadingPairs>
  <TitlesOfParts>
    <vt:vector size="65" baseType="lpstr">
      <vt:lpstr>Krycí list</vt:lpstr>
      <vt:lpstr>Rek.ELE</vt:lpstr>
      <vt:lpstr>Pol.ELE</vt:lpstr>
      <vt:lpstr>Rek.RH</vt:lpstr>
      <vt:lpstr>Pol.RH</vt:lpstr>
      <vt:lpstr>Rek.SLP</vt:lpstr>
      <vt:lpstr>Pol.SLP</vt:lpstr>
      <vt:lpstr>Rek.RH!Dil</vt:lpstr>
      <vt:lpstr>Dil</vt:lpstr>
      <vt:lpstr>Rek.RH!Dodavka</vt:lpstr>
      <vt:lpstr>Dodavka</vt:lpstr>
      <vt:lpstr>Rek.RH!HSV</vt:lpstr>
      <vt:lpstr>HSV</vt:lpstr>
      <vt:lpstr>Rek.RH!HZS</vt:lpstr>
      <vt:lpstr>HZS</vt:lpstr>
      <vt:lpstr>Rek.RH!Mont</vt:lpstr>
      <vt:lpstr>Mont</vt:lpstr>
      <vt:lpstr>Rek.RH!NazevDilu</vt:lpstr>
      <vt:lpstr>NazevDilu</vt:lpstr>
      <vt:lpstr>Objednatel</vt:lpstr>
      <vt:lpstr>'Krycí list'!Oblast_tisku</vt:lpstr>
      <vt:lpstr>Pol.ELE!Oblast_tisku</vt:lpstr>
      <vt:lpstr>Pol.RH!Oblast_tisku</vt:lpstr>
      <vt:lpstr>Pol.SLP!Oblast_tisku</vt:lpstr>
      <vt:lpstr>Rek.ELE!Oblast_tisku</vt:lpstr>
      <vt:lpstr>Rek.RH!Oblast_tisku</vt:lpstr>
      <vt:lpstr>Rek.SLP!Oblast_tisku</vt:lpstr>
      <vt:lpstr>PocetMJ</vt:lpstr>
      <vt:lpstr>'Krycí list'!Print_Area</vt:lpstr>
      <vt:lpstr>Pol.ELE!Print_Area</vt:lpstr>
      <vt:lpstr>Pol.RH!Print_Area</vt:lpstr>
      <vt:lpstr>Pol.SLP!Print_Area</vt:lpstr>
      <vt:lpstr>Rek.ELE!Print_Area</vt:lpstr>
      <vt:lpstr>Rek.RH!Print_Area</vt:lpstr>
      <vt:lpstr>Rek.SLP!Print_Area</vt:lpstr>
      <vt:lpstr>Pol.ELE!Print_Titles</vt:lpstr>
      <vt:lpstr>Pol.RH!Print_Titles</vt:lpstr>
      <vt:lpstr>Pol.SLP!Print_Titles</vt:lpstr>
      <vt:lpstr>Rek.ELE!Print_Titles</vt:lpstr>
      <vt:lpstr>Rek.RH!Print_Titles</vt:lpstr>
      <vt:lpstr>Rek.SLP!Print_Titles</vt:lpstr>
      <vt:lpstr>Projektant</vt:lpstr>
      <vt:lpstr>Rek.RH!PSV</vt:lpstr>
      <vt:lpstr>PSV</vt:lpstr>
      <vt:lpstr>SazbaDPH1</vt:lpstr>
      <vt:lpstr>SazbaDPH2</vt:lpstr>
      <vt:lpstr>Pol.RH!SloupecCC</vt:lpstr>
      <vt:lpstr>SloupecCC</vt:lpstr>
      <vt:lpstr>Pol.RH!SloupecCisloPol</vt:lpstr>
      <vt:lpstr>SloupecCisloPol</vt:lpstr>
      <vt:lpstr>Pol.RH!SloupecJC</vt:lpstr>
      <vt:lpstr>SloupecJC</vt:lpstr>
      <vt:lpstr>Pol.RH!SloupecMJ</vt:lpstr>
      <vt:lpstr>SloupecMJ</vt:lpstr>
      <vt:lpstr>Pol.RH!SloupecMnozstvi</vt:lpstr>
      <vt:lpstr>SloupecMnozstvi</vt:lpstr>
      <vt:lpstr>Pol.RH!SloupecNazPol</vt:lpstr>
      <vt:lpstr>SloupecNazPol</vt:lpstr>
      <vt:lpstr>Pol.RH!SloupecPC</vt:lpstr>
      <vt:lpstr>SloupecPC</vt:lpstr>
      <vt:lpstr>Rek.RH!VRN</vt:lpstr>
      <vt:lpstr>VRN</vt:lpstr>
      <vt:lpstr>Zakazka</vt:lpstr>
      <vt:lpstr>Zaklad22</vt:lpstr>
      <vt:lpstr>Zaklad5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Martin Štefek</dc:creator>
  <cp:lastModifiedBy>Martin Štefek</cp:lastModifiedBy>
  <cp:lastPrinted>2019-12-26T11:23:25Z</cp:lastPrinted>
  <dcterms:created xsi:type="dcterms:W3CDTF">2005-08-28T20:02:17Z</dcterms:created>
  <dcterms:modified xsi:type="dcterms:W3CDTF">2020-07-09T19:13:09Z</dcterms:modified>
</cp:coreProperties>
</file>